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G:\Drives compartilhados\Licitações\LICITAÇÕES_grupo_propostas\1_houer_concessoes\4_aguardando_resultado\5_Diversos\8_BAHIAINVEST\34_ple_01_mod_saude\2_para_enviar\2_habil_docs_separados_preco\"/>
    </mc:Choice>
  </mc:AlternateContent>
  <xr:revisionPtr revIDLastSave="0" documentId="13_ncr:1_{922AF17B-A652-4748-B96E-D24641661D73}" xr6:coauthVersionLast="46" xr6:coauthVersionMax="46" xr10:uidLastSave="{00000000-0000-0000-0000-000000000000}"/>
  <bookViews>
    <workbookView xWindow="-120" yWindow="-120" windowWidth="20730" windowHeight="11160" activeTab="1" xr2:uid="{D920E2C0-C424-4995-8539-3EEC8C42FFCA}"/>
  </bookViews>
  <sheets>
    <sheet name="PREÇO POR PRODUTO" sheetId="7" r:id="rId1"/>
    <sheet name="TABELA DE PRODUTOS" sheetId="5" r:id="rId2"/>
  </sheets>
  <definedNames>
    <definedName name="_xlnm._FilterDatabase" localSheetId="0" hidden="1">'PREÇO POR PRODUTO'!#REF!</definedName>
    <definedName name="_xlnm._FilterDatabase" localSheetId="1" hidden="1">'TABELA DE PRODUTOS'!$B$12:$E$12</definedName>
    <definedName name="_xlnm.Print_Area" localSheetId="1">'TABELA DE PRODUTOS'!$B$6:$N$38</definedName>
    <definedName name="_xlnm.Print_Titles" localSheetId="0">'PREÇO POR PRODUTO'!$6:$11</definedName>
    <definedName name="_xlnm.Print_Titles" localSheetId="1">'TABELA DE PRODUTOS'!$6:$12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" i="5" l="1"/>
  <c r="F66" i="7" l="1"/>
  <c r="F65" i="7"/>
  <c r="F64" i="7"/>
  <c r="F50" i="7"/>
  <c r="F51" i="7"/>
  <c r="F52" i="7"/>
  <c r="F49" i="7" l="1"/>
  <c r="M18" i="5" s="1"/>
  <c r="F91" i="7" l="1"/>
  <c r="F63" i="7"/>
  <c r="M20" i="5" s="1"/>
  <c r="E137" i="7"/>
  <c r="D137" i="7"/>
  <c r="F136" i="7"/>
  <c r="F135" i="7"/>
  <c r="F134" i="7"/>
  <c r="F133" i="7"/>
  <c r="E130" i="7"/>
  <c r="D130" i="7"/>
  <c r="F129" i="7"/>
  <c r="F128" i="7"/>
  <c r="F127" i="7"/>
  <c r="F126" i="7"/>
  <c r="E123" i="7"/>
  <c r="D123" i="7"/>
  <c r="F122" i="7"/>
  <c r="F121" i="7"/>
  <c r="F120" i="7"/>
  <c r="F119" i="7"/>
  <c r="E116" i="7"/>
  <c r="D116" i="7"/>
  <c r="F115" i="7"/>
  <c r="F114" i="7"/>
  <c r="F113" i="7"/>
  <c r="F112" i="7"/>
  <c r="E109" i="7"/>
  <c r="D109" i="7"/>
  <c r="F108" i="7"/>
  <c r="F107" i="7"/>
  <c r="F106" i="7"/>
  <c r="F105" i="7"/>
  <c r="E102" i="7"/>
  <c r="D102" i="7"/>
  <c r="F101" i="7"/>
  <c r="F100" i="7"/>
  <c r="F99" i="7"/>
  <c r="F98" i="7"/>
  <c r="D95" i="7"/>
  <c r="F94" i="7"/>
  <c r="F93" i="7"/>
  <c r="F92" i="7"/>
  <c r="D88" i="7"/>
  <c r="F87" i="7"/>
  <c r="F86" i="7"/>
  <c r="F85" i="7"/>
  <c r="D81" i="7"/>
  <c r="F80" i="7"/>
  <c r="F79" i="7"/>
  <c r="F78" i="7"/>
  <c r="D74" i="7"/>
  <c r="F73" i="7"/>
  <c r="F72" i="7"/>
  <c r="F71" i="7"/>
  <c r="E67" i="7"/>
  <c r="D67" i="7"/>
  <c r="E60" i="7"/>
  <c r="D60" i="7"/>
  <c r="F59" i="7"/>
  <c r="F58" i="7"/>
  <c r="F57" i="7"/>
  <c r="F56" i="7"/>
  <c r="E53" i="7"/>
  <c r="D53" i="7"/>
  <c r="E46" i="7"/>
  <c r="D46" i="7"/>
  <c r="F45" i="7"/>
  <c r="F44" i="7"/>
  <c r="F43" i="7"/>
  <c r="F42" i="7"/>
  <c r="E39" i="7"/>
  <c r="D39" i="7"/>
  <c r="F38" i="7"/>
  <c r="F37" i="7"/>
  <c r="F36" i="7"/>
  <c r="F35" i="7"/>
  <c r="E32" i="7"/>
  <c r="D32" i="7"/>
  <c r="F31" i="7"/>
  <c r="F30" i="7"/>
  <c r="F29" i="7"/>
  <c r="F28" i="7"/>
  <c r="E25" i="7"/>
  <c r="D25" i="7"/>
  <c r="F24" i="7"/>
  <c r="F23" i="7"/>
  <c r="F22" i="7"/>
  <c r="F21" i="7"/>
  <c r="E18" i="7"/>
  <c r="D18" i="7"/>
  <c r="F17" i="7"/>
  <c r="F16" i="7"/>
  <c r="F15" i="7"/>
  <c r="F14" i="7"/>
  <c r="M17" i="5" l="1"/>
  <c r="M27" i="5"/>
  <c r="F137" i="7"/>
  <c r="M29" i="5"/>
  <c r="M30" i="5"/>
  <c r="M31" i="5"/>
  <c r="F109" i="7"/>
  <c r="M28" i="5"/>
  <c r="M24" i="5"/>
  <c r="F70" i="7"/>
  <c r="M21" i="5" s="1"/>
  <c r="F84" i="7"/>
  <c r="M23" i="5" s="1"/>
  <c r="E74" i="7"/>
  <c r="F67" i="7"/>
  <c r="F77" i="7"/>
  <c r="F81" i="7" s="1"/>
  <c r="E95" i="7"/>
  <c r="E88" i="7"/>
  <c r="E81" i="7"/>
  <c r="F60" i="7"/>
  <c r="M19" i="5"/>
  <c r="F46" i="7"/>
  <c r="F116" i="7"/>
  <c r="F18" i="7"/>
  <c r="F53" i="7"/>
  <c r="F25" i="7"/>
  <c r="F130" i="7"/>
  <c r="F102" i="7"/>
  <c r="F123" i="7"/>
  <c r="F32" i="7"/>
  <c r="F39" i="7"/>
  <c r="F95" i="7"/>
  <c r="G14" i="5"/>
  <c r="G15" i="5" s="1"/>
  <c r="G16" i="5" s="1"/>
  <c r="G17" i="5" s="1"/>
  <c r="M33" i="5" l="1"/>
  <c r="F74" i="7"/>
  <c r="F88" i="7"/>
  <c r="M22" i="5"/>
  <c r="G18" i="5"/>
  <c r="G19" i="5" s="1"/>
  <c r="G20" i="5" s="1"/>
  <c r="G21" i="5" s="1"/>
  <c r="G22" i="5" s="1"/>
  <c r="G23" i="5" s="1"/>
  <c r="M13" i="5"/>
  <c r="G24" i="5" l="1"/>
  <c r="G27" i="5" s="1"/>
  <c r="G28" i="5" s="1"/>
  <c r="G29" i="5" s="1"/>
  <c r="G30" i="5" s="1"/>
  <c r="G32" i="5" s="1"/>
  <c r="G36" i="5" s="1"/>
  <c r="M14" i="5"/>
  <c r="M15" i="5" l="1"/>
  <c r="M16" i="5" l="1"/>
  <c r="M25" i="5" l="1"/>
  <c r="M26" i="5" s="1"/>
  <c r="M35" i="5" l="1"/>
  <c r="L27" i="5" l="1"/>
  <c r="L19" i="5"/>
  <c r="L22" i="5"/>
  <c r="L28" i="5"/>
  <c r="L17" i="5"/>
  <c r="L13" i="5"/>
  <c r="L36" i="5"/>
  <c r="L18" i="5"/>
  <c r="L31" i="5"/>
  <c r="L30" i="5"/>
  <c r="L16" i="5"/>
  <c r="L24" i="5"/>
  <c r="L14" i="5"/>
  <c r="L32" i="5"/>
  <c r="L15" i="5"/>
  <c r="L20" i="5"/>
  <c r="L29" i="5"/>
  <c r="L35" i="5"/>
  <c r="L37" i="5" s="1"/>
  <c r="L21" i="5"/>
  <c r="L23" i="5"/>
  <c r="M38" i="5"/>
  <c r="M37" i="5"/>
  <c r="L25" i="5" l="1"/>
  <c r="L33" i="5"/>
  <c r="L38" i="5"/>
</calcChain>
</file>

<file path=xl/sharedStrings.xml><?xml version="1.0" encoding="utf-8"?>
<sst xmlns="http://schemas.openxmlformats.org/spreadsheetml/2006/main" count="301" uniqueCount="106">
  <si>
    <t>ETAPA</t>
  </si>
  <si>
    <t>VIABILIDADE JURÍDICA</t>
  </si>
  <si>
    <t>RELATÓRIO JURÍDICO - GARANTIAS</t>
  </si>
  <si>
    <t>MINUTAS DE EDITAL, CONTRATO E ANEXOS JURÍDICOS</t>
  </si>
  <si>
    <t>DIVULGAÇÃO DO PROJETO E INTERAÇÃO COM O MERCADO</t>
  </si>
  <si>
    <t>IDENTIFICAÇÃO DE POTENCIAIS INVESTIDORES</t>
  </si>
  <si>
    <t>CADERNO DE ENCARGOS</t>
  </si>
  <si>
    <t>RELATÓRIO DO EVENTO DE ROADSHOW</t>
  </si>
  <si>
    <t>PLANO ASSISTENCIAL</t>
  </si>
  <si>
    <t>PROGRAMA DE NECESSIDADES</t>
  </si>
  <si>
    <t>FASE</t>
  </si>
  <si>
    <t>II.1</t>
  </si>
  <si>
    <t>VIABILIDADE TÉCNICO-OPERACIONAL</t>
  </si>
  <si>
    <t>II.2</t>
  </si>
  <si>
    <t>ESTUDO DE ENGENHARIA/ARQUITETURA HOSPITALAR E ENGENAHRIA CLÍNICA</t>
  </si>
  <si>
    <t>GERENCIAMENTO DO PROJETO (PMO)</t>
  </si>
  <si>
    <t>VIABILIDADE ECONÔMICO-FINANCEIRA</t>
  </si>
  <si>
    <t>INDICADORES DE DESEMPENHO E MECANISMOS DE PAGAMENTO</t>
  </si>
  <si>
    <t>MINUTAS, CONTRATOS E ANEXOS JURÍDICOS</t>
  </si>
  <si>
    <t>FASE I</t>
  </si>
  <si>
    <t>FASE II</t>
  </si>
  <si>
    <t>ASSESSORIA JURÍDICA E SUPORTE À LICITAÇÃO</t>
  </si>
  <si>
    <t>ANTEPROJETO DE ARQUITETURA E ENGENHARIA</t>
  </si>
  <si>
    <t>MODELO ECONÔMICO-FINANCEIRO (MEF)</t>
  </si>
  <si>
    <t>PARECER JURÍDICO SOBRE A FORMA DE PARCERIA COM A INICIATIVA PRIVADA</t>
  </si>
  <si>
    <t>RELATÓRIO JURÍDICO - SETORIAL E REGULATÓRIO</t>
  </si>
  <si>
    <t>RELATÓRIO DE INDICADORES DE DESEMPENHO E MECANISMOS DE PAGAMENTO</t>
  </si>
  <si>
    <t>RELATÓRIO DO EVENTO AUDIÊNCIA PÚBLICA</t>
  </si>
  <si>
    <t>RELATÓRIO DO EVENTO CONSULTA PÚBLICA</t>
  </si>
  <si>
    <t>PMO</t>
  </si>
  <si>
    <t>ELABORAÇÃO DOS ESTUDOS TÉCNICOS E ESTRUTURAÇÃO DO PROJETO</t>
  </si>
  <si>
    <t>ITEM DO TERMO DE REFERÊNCIA</t>
  </si>
  <si>
    <t>% DE PAGAMENTO</t>
  </si>
  <si>
    <t>UNIDADE</t>
  </si>
  <si>
    <t>% DO VALOR TOTAL</t>
  </si>
  <si>
    <t>VALOR TOTAL DO ITEM (R$)</t>
  </si>
  <si>
    <t>PRAZO DE ENTREGA</t>
  </si>
  <si>
    <t>6.1.2.1.</t>
  </si>
  <si>
    <t>6.1.2.2.</t>
  </si>
  <si>
    <t>6.2</t>
  </si>
  <si>
    <t>PREPARAÇÃO PARA LEILÃO E CONCLUSÃO DO PROCESSO DE LICITAÇÃO</t>
  </si>
  <si>
    <t>TABELA DE PRODUTOS</t>
  </si>
  <si>
    <t>100% DO VALOR UNITÁRIO POR PRODUTO EFETIVAMENTE ENTREGUE</t>
  </si>
  <si>
    <t>10 DIAS APÓS A REALIZAÇÃO DO EVENTO</t>
  </si>
  <si>
    <t>PROFISSIONAL</t>
  </si>
  <si>
    <t>QUANTIDADE (HS)</t>
  </si>
  <si>
    <t>VALOR TOTAL (R$)</t>
  </si>
  <si>
    <t>GERENTE DE PROJETO</t>
  </si>
  <si>
    <t>PROFISSIONAL SÊNIOR</t>
  </si>
  <si>
    <t>PROFISSIONAL PLENO</t>
  </si>
  <si>
    <t>PROFISSIONAL JÚNIOR</t>
  </si>
  <si>
    <t>PREÇO POR PRODUTO</t>
  </si>
  <si>
    <t>FASE - ETAPA - PRODUTO</t>
  </si>
  <si>
    <t>Nº DE RELATÓRIOS</t>
  </si>
  <si>
    <t>VALOR UNITÁRIO (R$/H)</t>
  </si>
  <si>
    <t>RELATÓRIO DE DUE DILIGENCE TÉCNICA, COM RELATÓRIO FOTOGRÁFICO</t>
  </si>
  <si>
    <t>ESTUDO DE VIABILIDADE TÉNICA E ECONÔMICO-FINANCEIRA (EVTE)</t>
  </si>
  <si>
    <t>QUANTIDADE</t>
  </si>
  <si>
    <t>A) PARTICIPAÇÃO EM REUNIÕES, VÍDEO CONFERÊNCIAS OU CONFERÊNCIAS TELEFÔNICAS, CONFORME DEMANDA DA BAHIAINVESTE;
B) ELABORAÇÃO DE MINUTAS DE ACORDOS DE COOPERAÇÃO, TERMOS DE CESSÃO DE USO DE BENS PÚBLICOS, CONTRATOS DE CONCESSÃO DE USO DE BENS PÚBLICOS, CONVÊNIOS, PROJETOS DE LEIS, DECRETOS E OUTROS ATOS NORMATIVOS OU INSTRUMENTOS JURÍDICOS, DE DIREITO PÚBLICO OU PRIVADO, NECESSÁRIOS OU PERTINENTES PARA VIABILIZAR A LICITAÇÃO, CONTRATAÇÃO E OPERAÇÃO DO PROJETO;
C) ELABORAÇÃO DE MINUTAS DE APRESENTAÇÕES, RELATÓRIOS, PARECERES E OPINATIVOS JURÍDICOS, QUE VENHAM A SER SOLICITADOS PELA BAHIAINVESTE, DESCREVENDO OS RISCOS IDENTIFICADOS A PARTIR DA ANÁLISE DA LEGISLAÇÃO E JURISPRUDÊNCIA PERTINENTES, PROPONDO INTERPRETAÇÕES, ARGUMENTOS, ESTRATÉGIAS DE AÇÃO E ALTERAÇÕES LEGAIS QUE MITIGUEM OU ELIMINEM OS RISCOS E ÓBICES JURÍDICOS IDENTIFICADOS;
D) ANÁLISE DE OUTROS ASPECTOS E TEMAS JURÍDICOS DIRETAMENTE PERTINENTES À ESTRUTURAÇÃO, LICITAÇÃO, CONTRATAÇÃO E OPERAÇÃO DO PROJETO, CASO NÃO ESPECIFICADOS NOS ITENS ANTERIORES, MEDIANTE SOLICITAÇÃO EXPRESSA DA BAHIAINVESTE;
E) ATUALIZAÇÃO E REVISÃO DE DOCUMENTOS JURÍDICOS NECESSÁRIOS PARA A LICITAÇÃO, CONTRATAÇÃO E OPERAÇÃO DO PROJETO, OS QUAIS DEVERÃO CONSIDERAR, ENTRE OUTROS, OS AJUSTES DECORRENTES DAS INTERAÇÕES COM ÓRGÃOS DE FISCALIZAÇÃO E CONTROLE E PRINCIPAIS STAKEHOLDERS DO PROJETO, ALÉM DAQUELES PROVENIENTES DOS QUESTIONAMENTOS, MANIFESTAÇÕES E CONTRIBUIÇÕES APRESENTADAS À BAHIAINVESTE, NO ÂMBITO DA CONSULTA E AUDIÊNCIA PÚBLICA DO PROJETO, ROADSHOWS E DA FASE EXTERNA DA LICITAÇÃO; E
F) ASSESSORIA NA PREPARAÇÃO DE DOCUMENTAÇÃO E RESPOSTAS PARA PROCESSOS JUDICIAIS E/OU ADMINISTRATIVOS, INCLUSIVE PROCEDIMENTOS PRELIMINARES DE SOLICITAÇÃO DE INFORMAÇÕES E ESCLARECIMENTOS, MANEJADOS PELO MINISTÉRIO PÚBLICO, TRIBUNAIS DE CONTAS OU OUTRAS ENTIDADES QUE EXERÇAM ATRIBUIÇÕES FISCALIZATÓRIAS, APROBATÓRIAS, REGULADORAS, LEGISLATIVAS, JUDICIAIS E DE CONTROLE.
G) RELATÓRIO JURÍDICO SOBRE O PROJETO, E QUE CONSOLIDE TODAS AS ATIVIDADES EXECUTADAS PELA ASSESSORIA JURÍDICA, A SER ENTREGUE AO FINAL DO CONTRATO.</t>
  </si>
  <si>
    <t>DIAS</t>
  </si>
  <si>
    <t>-</t>
  </si>
  <si>
    <t>A) A ELABORAÇÃO E ACOMPANHAMENTO DO CRONOGRAMA DE ATIVIDADES E DO PLANO DE TRABALHO PARA A EXECUÇÃO DOS SERVIÇOS TÉCNICOS;
B) A ELABORAÇÃO, SEMPRE QUE SOLICITADO, DE RELATÓRIOS PERIÓDICOS DE ACOMPANHAMENTO GERENCIAL, COM ANÁLISE DO STATUS DAS ATIVIDADES E DE PLANOS DE AÇÃO PARA CORREÇÃO DE EVENTUAIS ATRASOS EM RELAÇÃO AO BASELINE DE EXECUÇÃO DOS SERVIÇOS TÉCNICOS;
C) A GESTÃO DE TODAS AS ATIVIDADES NECESSÁRIAS À EXECUÇÃO DO ESCOPO PREVISTO NESTE TERMO DE REFERÊNCIA, BEM COMO PELA QUALIDADE, CONSISTÊNCIA E INTEGRAÇÃO DE TODOS OS PRODUTOS AQUI PREVISTOS;
D) CASO A LICITAÇÃO SEJA REALIZADA COM APOIO EXTERNO, HAVERÁ MANUTENÇÃO DE ENTENDIMENTOS, VISANDO ASSESSORAMENTO NA ELABORAÇÃO DO MANUAL DE INSTRUÇÃO PARA AS SOCIEDADES CORRETORAS E INVESTIDORES QUE PARTICIPAREM DO PROCESSO LICITATÓRIO MANEJADO, COM VISTAS À ADJUDICAÇÃO DO PROJETO;
E) PREPARAÇÃO DE DOCUMENTOS E APRESENTAÇÕES PARA AS REUNIÕES DE ACOMPANHAMENTO DO PROJETO COM A BAHIAINVESTE, INCLUINDO-SE AINDA A ELABORAÇÃO DE ATAS DAS REUNIÕES E OUTRAS ATIVIDADES INSTRUMENTAIS EVENTUALMENTE NECESSÁRIAS;
F) ELABORAÇÃO DE DOCUMENTOS COM INFORMAÇÕES ADICIONAIS AOS PRODUTOS, QUANDO EVENTUALMENTE SOLICITADOS PELA BAHIAINVESTE, RESPEITANDO O ESCOPO DOS SERVIÇOS TÉCNICOS;
G) SUPORTE NA INTERAÇÃO COM OS PRINCIPAIS STAKEHOLDERS DO PROJETO, INCLUSIVE NA PRODUÇÃO DE RELATÓRIOS E RESPOSTAS AOS QUESTIONAMENTOS;
H) SUPORTE DURANTE O PERÍODO DE CONSULTA PÚBLICA, NA REALIZAÇÃO DE AUDIÊNCIAS PÚBLICAS E ROADSHOWS E DURANTE O PROCEDIMENTO LICITATÓRIO, RELATIVAS AO PROJETO A SER LICITADO, AUXILIANDO NA RESPOSTA AOS QUESTIONAMENTOS E CONTRIBUIÇÕES APRESENTADOS E NA INTERAÇÃO COM POTENCIAIS LICITANTES;
I) DISPONIBILIZAÇÃO DE AMBIENTE VIRTUAL PARA COMPARTILHAMENTO DE ARQUIVOS DO PROJETO ENTRE O CONSÓRCIO CONTRATADO, A BAHIAINVESTE E O ESTADO.</t>
  </si>
  <si>
    <t>RELATÓRIO JURÍDICO SOBRE O PROJETO, E QUE CONSOLIDE TODAS AS ATIVIDADES EXECUTADAS PELA ASSESSORIA JURÍDICA</t>
  </si>
  <si>
    <t>RELATÓRIO DO PROJETO, CONSOLIDANDO TODAS AS ATIVIDADES EXECUTADAS PELO PMO</t>
  </si>
  <si>
    <t>PRODUTOS A SEREM ENTREGUES OU SERVIÇOS A SEREM PRESTADOS</t>
  </si>
  <si>
    <t>AO FINAL DO PROJETO E QUANDO EVENTUALMENTE DEMANDADO</t>
  </si>
  <si>
    <t>AO FINAL DESTA ETAPA, CONSIDERANDO-SE A QUANTIDADE DE DIAS EM QUE TAIS SERVIÇOS ESTIVEREM DISPONÍVEIS, CONTADOS A PARTIR DO INÍCIO DA FASE III, CALCULADOS PRO RATA DIE</t>
  </si>
  <si>
    <t>AO FINAL DESTA ETAPA, CONSIDERANDO-SE A QUANTIDADE EFETIVA DE DIAS EM QUE TAIS SERVIÇOS ESTIVERAM DISPONÍVEIS, CONTADOS A PARTIR DA ORDEM DE INÍCIO DOS SERVIÇOS, CALCULADO PRO RATA DIE</t>
  </si>
  <si>
    <t>FASE I - ETAPA I.1 – P1</t>
  </si>
  <si>
    <t>FASE I - ETAPA I.1 – P2</t>
  </si>
  <si>
    <t>FASE I - ETAPA I.1 – P3</t>
  </si>
  <si>
    <t>FASE I - ETAPA I.2 – P4</t>
  </si>
  <si>
    <t>FASE I - ETAPA I.2 – P5</t>
  </si>
  <si>
    <t>FASE I - ETAPA I.3 – P6</t>
  </si>
  <si>
    <t>FASE I - ETAPA I.3 – P7</t>
  </si>
  <si>
    <t>FASE I - ETAPA I.4 – P8</t>
  </si>
  <si>
    <t>FASE I - ETAPA I.5 – P9</t>
  </si>
  <si>
    <t>FASE I - ETAPA I.5 – P10</t>
  </si>
  <si>
    <t>FASE I - ETAPA I.5 – P11</t>
  </si>
  <si>
    <t>FASE I - ETAPA I.6 – P12</t>
  </si>
  <si>
    <t>FASE II - ETAPA II.1 – P16</t>
  </si>
  <si>
    <t>FASE II - ETAPA II.1 – P13</t>
  </si>
  <si>
    <t>FASE II - ETAPA II.1 – P14</t>
  </si>
  <si>
    <t>FASE II - ETAPA II.1 – P15</t>
  </si>
  <si>
    <t>FASE II - ETAPA II.2 – P17</t>
  </si>
  <si>
    <t>GERENCIAMENTO DO PROJETO – P18</t>
  </si>
  <si>
    <t>I.1</t>
  </si>
  <si>
    <t>6.1.1.1.</t>
  </si>
  <si>
    <t>6.1.1.2.</t>
  </si>
  <si>
    <t>I.2</t>
  </si>
  <si>
    <t>I.3</t>
  </si>
  <si>
    <t>6.1.1.3.</t>
  </si>
  <si>
    <t>6.1.1.4.</t>
  </si>
  <si>
    <t>I.4</t>
  </si>
  <si>
    <t>6.1.1.5.</t>
  </si>
  <si>
    <t>I.5</t>
  </si>
  <si>
    <t>6.1.1.6.</t>
  </si>
  <si>
    <t>I.6</t>
  </si>
  <si>
    <t>60 DIAS DA CONCLUSÃO DO P2 – PROGRAMA DE NECESSIDADES</t>
  </si>
  <si>
    <t>60 DIAS DA CONCLUSÃO DO P5 – CADERNO DE ENCARGOS</t>
  </si>
  <si>
    <t>30 DIAS DA CONCLUSÃO DO P6 – MODELO ECONÔMICO-FINANCEIRO (MEF)</t>
  </si>
  <si>
    <t>60 DIAS DA CONCLUSÃO DO P3 – PLANO ASSISTENCIAL</t>
  </si>
  <si>
    <t>90 DIAS DA CONCLUSÃO DO P11 - RELATÓRIO JURÍDICO - SETORIAL E REGULATÓRIO</t>
  </si>
  <si>
    <t>20 DIAS, APÓS A DATA DA ORDEM DE INÍCIO DA FASE I</t>
  </si>
  <si>
    <t>60 DIAS, APÓS A DATA DA ORDEM DE INÍCIO DA FASE I</t>
  </si>
  <si>
    <t>10 DIAS, APÓS A DATA DA ORDEM DE INÍCIO DA FASE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</si>
</sst>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\P0"/>
    <numFmt numFmtId="165" formatCode="#,##0;\-#,##0;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2"/>
      <color theme="5" tint="0.7999816888943144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1474C"/>
        <bgColor indexed="64"/>
      </patternFill>
    </fill>
    <fill>
      <patternFill patternType="solid">
        <fgColor rgb="FF00619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C1474C"/>
      </top>
      <bottom style="medium">
        <color rgb="FF00619A"/>
      </bottom>
      <diagonal/>
    </border>
    <border>
      <left/>
      <right/>
      <top style="medium">
        <color theme="6" tint="0.399914548173467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6" tint="0.39994506668294322"/>
      </left>
      <right style="thin">
        <color theme="0"/>
      </right>
      <top style="thin">
        <color theme="6" tint="0.39994506668294322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6" tint="0.39994506668294322"/>
      </top>
      <bottom style="medium">
        <color theme="0" tint="-0.24994659260841701"/>
      </bottom>
      <diagonal/>
    </border>
    <border>
      <left style="thin">
        <color theme="0"/>
      </left>
      <right/>
      <top style="thin">
        <color theme="6" tint="0.39994506668294322"/>
      </top>
      <bottom style="medium">
        <color theme="0" tint="-0.24994659260841701"/>
      </bottom>
      <diagonal/>
    </border>
    <border>
      <left style="thin">
        <color theme="0"/>
      </left>
      <right style="thin">
        <color theme="6" tint="0.39994506668294322"/>
      </right>
      <top style="thin">
        <color theme="6" tint="0.39994506668294322"/>
      </top>
      <bottom style="medium">
        <color theme="0" tint="-0.24994659260841701"/>
      </bottom>
      <diagonal/>
    </border>
    <border>
      <left style="thin">
        <color theme="6" tint="0.39994506668294322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6" tint="0.39994506668294322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6" tint="0.399945066682943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6" tint="0.399945066682943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0.399945066682943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6" tint="0.39994506668294322"/>
      </right>
      <top style="thin">
        <color theme="0" tint="-0.24994659260841701"/>
      </top>
      <bottom/>
      <diagonal/>
    </border>
    <border>
      <left style="thin">
        <color theme="6" tint="0.39994506668294322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6" tint="0.39994506668294322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 style="thick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ck">
        <color theme="6" tint="0.39985351115451523"/>
      </left>
      <right/>
      <top style="thick">
        <color theme="6" tint="0.39985351115451523"/>
      </top>
      <bottom/>
      <diagonal/>
    </border>
    <border>
      <left/>
      <right/>
      <top style="thick">
        <color theme="6" tint="0.39985351115451523"/>
      </top>
      <bottom/>
      <diagonal/>
    </border>
    <border>
      <left/>
      <right style="thick">
        <color theme="6" tint="0.39985351115451523"/>
      </right>
      <top style="thick">
        <color theme="6" tint="0.39985351115451523"/>
      </top>
      <bottom/>
      <diagonal/>
    </border>
    <border>
      <left style="thick">
        <color theme="6" tint="0.39985351115451523"/>
      </left>
      <right/>
      <top/>
      <bottom style="thick">
        <color theme="6" tint="0.39985351115451523"/>
      </bottom>
      <diagonal/>
    </border>
    <border>
      <left/>
      <right/>
      <top/>
      <bottom style="thick">
        <color theme="6" tint="0.39985351115451523"/>
      </bottom>
      <diagonal/>
    </border>
    <border>
      <left/>
      <right style="thick">
        <color theme="6" tint="0.39985351115451523"/>
      </right>
      <top/>
      <bottom style="thick">
        <color theme="6" tint="0.39985351115451523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ck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0" fillId="4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9" fillId="0" borderId="0" xfId="0" applyFont="1"/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4" fontId="2" fillId="3" borderId="14" xfId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2" borderId="34" xfId="0" applyFont="1" applyFill="1" applyBorder="1" applyAlignment="1">
      <alignment horizontal="left" vertical="center" indent="1"/>
    </xf>
    <xf numFmtId="0" fontId="7" fillId="2" borderId="35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10" fontId="11" fillId="0" borderId="0" xfId="2" applyNumberFormat="1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10" fontId="11" fillId="7" borderId="0" xfId="2" applyNumberFormat="1" applyFont="1" applyFill="1" applyAlignment="1" applyProtection="1">
      <alignment horizontal="center" vertical="center"/>
    </xf>
    <xf numFmtId="4" fontId="11" fillId="7" borderId="0" xfId="0" applyNumberFormat="1" applyFont="1" applyFill="1" applyAlignment="1" applyProtection="1">
      <alignment horizontal="center" vertical="center"/>
    </xf>
    <xf numFmtId="164" fontId="10" fillId="0" borderId="27" xfId="0" applyNumberFormat="1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left" vertical="center" wrapText="1"/>
    </xf>
    <xf numFmtId="10" fontId="10" fillId="0" borderId="27" xfId="2" applyNumberFormat="1" applyFont="1" applyFill="1" applyBorder="1" applyAlignment="1" applyProtection="1">
      <alignment horizontal="center" vertical="center" wrapText="1"/>
    </xf>
    <xf numFmtId="4" fontId="10" fillId="0" borderId="27" xfId="1" applyNumberFormat="1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left" vertical="center" wrapText="1" indent="1"/>
    </xf>
    <xf numFmtId="164" fontId="10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10" fontId="10" fillId="0" borderId="3" xfId="2" applyNumberFormat="1" applyFont="1" applyFill="1" applyBorder="1" applyAlignment="1" applyProtection="1">
      <alignment horizontal="center" vertical="center" wrapText="1"/>
    </xf>
    <xf numFmtId="4" fontId="10" fillId="0" borderId="3" xfId="1" applyNumberFormat="1" applyFont="1" applyFill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left" vertical="center" wrapText="1" indent="1"/>
    </xf>
    <xf numFmtId="164" fontId="10" fillId="0" borderId="32" xfId="0" applyNumberFormat="1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left" vertical="center" wrapText="1"/>
    </xf>
    <xf numFmtId="10" fontId="10" fillId="0" borderId="32" xfId="2" applyNumberFormat="1" applyFont="1" applyFill="1" applyBorder="1" applyAlignment="1" applyProtection="1">
      <alignment horizontal="center" vertical="center" wrapText="1"/>
    </xf>
    <xf numFmtId="4" fontId="10" fillId="0" borderId="32" xfId="1" applyNumberFormat="1" applyFont="1" applyFill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left" vertical="center" wrapText="1" indent="1"/>
    </xf>
    <xf numFmtId="10" fontId="2" fillId="3" borderId="0" xfId="0" applyNumberFormat="1" applyFont="1" applyFill="1" applyAlignment="1" applyProtection="1">
      <alignment horizontal="center" vertical="center"/>
    </xf>
    <xf numFmtId="4" fontId="2" fillId="3" borderId="0" xfId="0" applyNumberFormat="1" applyFont="1" applyFill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center" indent="1"/>
    </xf>
    <xf numFmtId="0" fontId="8" fillId="2" borderId="2" xfId="0" applyFont="1" applyFill="1" applyBorder="1" applyAlignment="1" applyProtection="1">
      <alignment horizontal="center" vertical="center"/>
    </xf>
    <xf numFmtId="39" fontId="3" fillId="6" borderId="24" xfId="0" applyNumberFormat="1" applyFont="1" applyFill="1" applyBorder="1" applyAlignment="1" applyProtection="1">
      <alignment horizontal="center" vertical="center"/>
    </xf>
    <xf numFmtId="39" fontId="3" fillId="6" borderId="25" xfId="0" applyNumberFormat="1" applyFont="1" applyFill="1" applyBorder="1" applyAlignment="1" applyProtection="1">
      <alignment horizontal="center" vertical="center" wrapText="1"/>
    </xf>
    <xf numFmtId="39" fontId="0" fillId="0" borderId="16" xfId="3" applyNumberFormat="1" applyFont="1" applyBorder="1" applyAlignment="1" applyProtection="1">
      <alignment horizontal="center" vertical="center" wrapText="1"/>
    </xf>
    <xf numFmtId="39" fontId="0" fillId="0" borderId="18" xfId="3" applyNumberFormat="1" applyFont="1" applyBorder="1" applyAlignment="1" applyProtection="1">
      <alignment horizontal="center" vertical="center" wrapText="1"/>
    </xf>
    <xf numFmtId="39" fontId="0" fillId="0" borderId="20" xfId="3" applyNumberFormat="1" applyFont="1" applyBorder="1" applyAlignment="1" applyProtection="1">
      <alignment horizontal="center" vertical="center" wrapText="1"/>
    </xf>
    <xf numFmtId="39" fontId="0" fillId="0" borderId="22" xfId="3" applyNumberFormat="1" applyFont="1" applyBorder="1" applyAlignment="1" applyProtection="1">
      <alignment horizontal="center" vertical="center" wrapText="1"/>
    </xf>
    <xf numFmtId="2" fontId="3" fillId="6" borderId="24" xfId="0" applyNumberFormat="1" applyFont="1" applyFill="1" applyBorder="1" applyAlignment="1" applyProtection="1">
      <alignment horizontal="center" vertical="center"/>
    </xf>
    <xf numFmtId="39" fontId="0" fillId="8" borderId="5" xfId="3" applyNumberFormat="1" applyFont="1" applyFill="1" applyBorder="1" applyAlignment="1" applyProtection="1">
      <alignment horizontal="center" vertical="center" wrapText="1"/>
      <protection locked="0"/>
    </xf>
    <xf numFmtId="2" fontId="0" fillId="8" borderId="5" xfId="0" applyNumberFormat="1" applyFont="1" applyFill="1" applyBorder="1" applyAlignment="1" applyProtection="1">
      <alignment horizontal="center" vertical="center"/>
      <protection locked="0"/>
    </xf>
    <xf numFmtId="39" fontId="0" fillId="8" borderId="3" xfId="3" applyNumberFormat="1" applyFont="1" applyFill="1" applyBorder="1" applyAlignment="1" applyProtection="1">
      <alignment horizontal="center" vertical="center" wrapText="1"/>
      <protection locked="0"/>
    </xf>
    <xf numFmtId="2" fontId="0" fillId="8" borderId="3" xfId="0" applyNumberFormat="1" applyFont="1" applyFill="1" applyBorder="1" applyAlignment="1" applyProtection="1">
      <alignment horizontal="center" vertical="center"/>
      <protection locked="0"/>
    </xf>
    <xf numFmtId="39" fontId="0" fillId="8" borderId="9" xfId="3" applyNumberFormat="1" applyFont="1" applyFill="1" applyBorder="1" applyAlignment="1" applyProtection="1">
      <alignment horizontal="center" vertical="center" wrapText="1"/>
      <protection locked="0"/>
    </xf>
    <xf numFmtId="2" fontId="0" fillId="8" borderId="9" xfId="0" applyNumberFormat="1" applyFont="1" applyFill="1" applyBorder="1" applyAlignment="1" applyProtection="1">
      <alignment horizontal="center" vertical="center"/>
      <protection locked="0"/>
    </xf>
    <xf numFmtId="39" fontId="0" fillId="8" borderId="8" xfId="3" applyNumberFormat="1" applyFont="1" applyFill="1" applyBorder="1" applyAlignment="1" applyProtection="1">
      <alignment horizontal="center" vertical="center" wrapText="1"/>
      <protection locked="0"/>
    </xf>
    <xf numFmtId="2" fontId="0" fillId="8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 indent="1"/>
    </xf>
    <xf numFmtId="0" fontId="4" fillId="0" borderId="32" xfId="0" applyFont="1" applyBorder="1" applyAlignment="1" applyProtection="1">
      <alignment horizontal="left" vertical="center" wrapText="1" indent="1"/>
    </xf>
    <xf numFmtId="0" fontId="4" fillId="0" borderId="27" xfId="0" applyFont="1" applyBorder="1" applyAlignment="1" applyProtection="1">
      <alignment horizontal="left" vertical="center" wrapText="1" inden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164" fontId="10" fillId="0" borderId="8" xfId="0" applyNumberFormat="1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 indent="1"/>
    </xf>
    <xf numFmtId="164" fontId="10" fillId="0" borderId="9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32" xfId="0" applyFont="1" applyBorder="1" applyAlignment="1" applyProtection="1">
      <alignment horizontal="center" vertical="center"/>
    </xf>
    <xf numFmtId="0" fontId="10" fillId="0" borderId="32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 wrapText="1" indent="1"/>
    </xf>
    <xf numFmtId="165" fontId="12" fillId="0" borderId="0" xfId="0" applyNumberFormat="1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4" fontId="10" fillId="0" borderId="27" xfId="1" applyNumberFormat="1" applyFont="1" applyFill="1" applyBorder="1" applyAlignment="1" applyProtection="1">
      <alignment horizontal="center" vertical="center" wrapText="1"/>
    </xf>
    <xf numFmtId="4" fontId="10" fillId="0" borderId="8" xfId="1" applyNumberFormat="1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2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 applyProtection="1">
      <alignment horizontal="center" vertical="center" wrapText="1"/>
    </xf>
    <xf numFmtId="10" fontId="10" fillId="0" borderId="9" xfId="2" applyNumberFormat="1" applyFont="1" applyFill="1" applyBorder="1" applyAlignment="1" applyProtection="1">
      <alignment horizontal="center" vertical="center" wrapText="1"/>
    </xf>
    <xf numFmtId="10" fontId="10" fillId="0" borderId="45" xfId="2" applyNumberFormat="1" applyFont="1" applyFill="1" applyBorder="1" applyAlignment="1" applyProtection="1">
      <alignment horizontal="center" vertical="center" wrapText="1"/>
    </xf>
    <xf numFmtId="4" fontId="10" fillId="0" borderId="9" xfId="1" applyNumberFormat="1" applyFont="1" applyFill="1" applyBorder="1" applyAlignment="1" applyProtection="1">
      <alignment horizontal="center" vertical="center" wrapText="1"/>
    </xf>
    <xf numFmtId="4" fontId="10" fillId="0" borderId="45" xfId="1" applyNumberFormat="1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46" xfId="0" applyFont="1" applyFill="1" applyBorder="1" applyAlignment="1" applyProtection="1">
      <alignment horizontal="center" vertical="center" wrapText="1"/>
    </xf>
    <xf numFmtId="10" fontId="10" fillId="0" borderId="27" xfId="2" applyNumberFormat="1" applyFont="1" applyFill="1" applyBorder="1" applyAlignment="1" applyProtection="1">
      <alignment horizontal="center" vertical="center" wrapText="1"/>
    </xf>
    <xf numFmtId="10" fontId="10" fillId="0" borderId="8" xfId="2" applyNumberFormat="1" applyFont="1" applyFill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center" vertical="center"/>
    </xf>
    <xf numFmtId="0" fontId="10" fillId="0" borderId="48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4" fontId="10" fillId="0" borderId="26" xfId="1" applyFont="1" applyBorder="1" applyAlignment="1" applyProtection="1">
      <alignment horizontal="center" vertical="center"/>
    </xf>
    <xf numFmtId="44" fontId="10" fillId="0" borderId="29" xfId="1" applyFont="1" applyBorder="1" applyAlignment="1" applyProtection="1">
      <alignment horizontal="center" vertical="center"/>
    </xf>
    <xf numFmtId="44" fontId="10" fillId="0" borderId="43" xfId="1" applyFont="1" applyBorder="1" applyAlignment="1" applyProtection="1">
      <alignment horizontal="center" vertical="center"/>
    </xf>
    <xf numFmtId="44" fontId="10" fillId="0" borderId="31" xfId="1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 wrapText="1" indent="1"/>
    </xf>
    <xf numFmtId="0" fontId="10" fillId="0" borderId="3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44" fontId="2" fillId="3" borderId="38" xfId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CC"/>
      <color rgb="FF00619A"/>
      <color rgb="FF99CCFF"/>
      <color rgb="FF0000FF"/>
      <color rgb="FFC147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274320</xdr:colOff>
      <xdr:row>5</xdr:row>
      <xdr:rowOff>99060</xdr:rowOff>
    </xdr:from>
    <xdr:to>
      <xdr:col>2</xdr:col>
      <xdr:colOff>1984</xdr:colOff>
      <xdr:row>7</xdr:row>
      <xdr:rowOff>137160</xdr:rowOff>
    </xdr:to>
    <xdr:pic>
      <xdr:nvPicPr>
        <xdr:cNvPr id="2" name="OWAPstImg100459" descr="1502463388682_Logo">
          <a:extLst>
            <a:ext uri="{FF2B5EF4-FFF2-40B4-BE49-F238E27FC236}">
              <a16:creationId xmlns:a16="http://schemas.microsoft.com/office/drawing/2014/main" id="{BF041A9C-A503-411A-8800-29464F609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99060"/>
          <a:ext cx="1611498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129540</xdr:colOff>
      <xdr:row>5</xdr:row>
      <xdr:rowOff>99060</xdr:rowOff>
    </xdr:from>
    <xdr:to>
      <xdr:col>2</xdr:col>
      <xdr:colOff>1050884</xdr:colOff>
      <xdr:row>7</xdr:row>
      <xdr:rowOff>137160</xdr:rowOff>
    </xdr:to>
    <xdr:pic>
      <xdr:nvPicPr>
        <xdr:cNvPr id="3" name="OWAPstImg100459" descr="1502463388682_Logo">
          <a:extLst>
            <a:ext uri="{FF2B5EF4-FFF2-40B4-BE49-F238E27FC236}">
              <a16:creationId xmlns:a16="http://schemas.microsoft.com/office/drawing/2014/main" id="{FEC55B52-C46C-4BCE-8464-8FA05D01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99060"/>
          <a:ext cx="1611498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619A"/>
      </a:accent1>
      <a:accent2>
        <a:srgbClr val="C1474C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4138-830E-4BF4-8262-C156BD88A1CF}">
  <sheetPr>
    <pageSetUpPr fitToPage="1"/>
  </sheetPr>
  <dimension ref="B1:F137"/>
  <sheetViews>
    <sheetView showGridLines="0" showRowColHeaders="0" view="pageBreakPreview" topLeftCell="A6" zoomScale="60" zoomScaleNormal="90" workbookViewId="0">
      <pane ySplit="6" topLeftCell="A129" activePane="bottomLeft" state="frozen"/>
      <selection activeCell="A6" sqref="A6"/>
      <selection pane="bottomLeft" activeCell="F140" sqref="F140"/>
    </sheetView>
  </sheetViews>
  <sheetFormatPr defaultColWidth="9.140625" defaultRowHeight="15" x14ac:dyDescent="0.25"/>
  <cols>
    <col min="1" max="1" width="1.140625" style="2" customWidth="1"/>
    <col min="2" max="2" width="28.28515625" style="1" customWidth="1"/>
    <col min="3" max="5" width="25.7109375" style="1" customWidth="1"/>
    <col min="6" max="6" width="21.85546875" style="1" customWidth="1"/>
    <col min="7" max="16384" width="9.140625" style="2"/>
  </cols>
  <sheetData>
    <row r="1" spans="2:6" s="5" customFormat="1" hidden="1" x14ac:dyDescent="0.25">
      <c r="B1" s="4"/>
      <c r="C1" s="4"/>
      <c r="D1" s="4"/>
      <c r="E1" s="4"/>
      <c r="F1" s="4"/>
    </row>
    <row r="2" spans="2:6" s="5" customFormat="1" hidden="1" x14ac:dyDescent="0.25">
      <c r="B2" s="4"/>
      <c r="C2" s="4"/>
      <c r="D2" s="4"/>
      <c r="E2" s="4"/>
      <c r="F2" s="4"/>
    </row>
    <row r="3" spans="2:6" s="5" customFormat="1" hidden="1" x14ac:dyDescent="0.25">
      <c r="B3" s="4"/>
      <c r="C3" s="4"/>
      <c r="D3" s="4"/>
      <c r="E3" s="4"/>
      <c r="F3" s="4"/>
    </row>
    <row r="4" spans="2:6" s="5" customFormat="1" hidden="1" x14ac:dyDescent="0.25">
      <c r="B4" s="4"/>
      <c r="C4" s="4"/>
      <c r="D4" s="4"/>
      <c r="E4" s="4"/>
      <c r="F4" s="4"/>
    </row>
    <row r="5" spans="2:6" s="5" customFormat="1" hidden="1" x14ac:dyDescent="0.25">
      <c r="B5" s="4"/>
      <c r="C5" s="4"/>
      <c r="D5" s="4"/>
      <c r="E5" s="4"/>
      <c r="F5" s="4"/>
    </row>
    <row r="7" spans="2:6" s="6" customFormat="1" ht="15.75" customHeight="1" x14ac:dyDescent="0.25"/>
    <row r="8" spans="2:6" s="6" customFormat="1" ht="15.75" customHeight="1" x14ac:dyDescent="0.25"/>
    <row r="9" spans="2:6" s="7" customFormat="1" ht="3.75" customHeight="1" thickBot="1" x14ac:dyDescent="0.3"/>
    <row r="10" spans="2:6" s="8" customFormat="1" ht="15.75" thickBot="1" x14ac:dyDescent="0.3"/>
    <row r="11" spans="2:6" s="13" customFormat="1" ht="19.899999999999999" customHeight="1" thickBot="1" x14ac:dyDescent="0.3">
      <c r="B11" s="67" t="s">
        <v>51</v>
      </c>
      <c r="C11" s="68"/>
      <c r="D11" s="68"/>
      <c r="E11" s="68"/>
      <c r="F11" s="68"/>
    </row>
    <row r="12" spans="2:6" s="14" customFormat="1" x14ac:dyDescent="0.25">
      <c r="B12" s="15"/>
      <c r="C12" s="15"/>
      <c r="D12" s="15"/>
      <c r="E12" s="15"/>
      <c r="F12" s="15"/>
    </row>
    <row r="13" spans="2:6" ht="20.100000000000001" customHeight="1" thickBot="1" x14ac:dyDescent="0.3">
      <c r="B13" s="17" t="s">
        <v>52</v>
      </c>
      <c r="C13" s="18" t="s">
        <v>44</v>
      </c>
      <c r="D13" s="18" t="s">
        <v>54</v>
      </c>
      <c r="E13" s="19" t="s">
        <v>45</v>
      </c>
      <c r="F13" s="20" t="s">
        <v>46</v>
      </c>
    </row>
    <row r="14" spans="2:6" ht="20.100000000000001" customHeight="1" x14ac:dyDescent="0.25">
      <c r="B14" s="108" t="s">
        <v>68</v>
      </c>
      <c r="C14" s="9" t="s">
        <v>47</v>
      </c>
      <c r="D14" s="76">
        <v>200</v>
      </c>
      <c r="E14" s="77">
        <v>10</v>
      </c>
      <c r="F14" s="71">
        <f>E14*D14</f>
        <v>2000</v>
      </c>
    </row>
    <row r="15" spans="2:6" ht="20.100000000000001" customHeight="1" x14ac:dyDescent="0.25">
      <c r="B15" s="109"/>
      <c r="C15" s="10" t="s">
        <v>48</v>
      </c>
      <c r="D15" s="78">
        <v>150</v>
      </c>
      <c r="E15" s="79">
        <v>152</v>
      </c>
      <c r="F15" s="72">
        <f t="shared" ref="F15:F17" si="0">E15*D15</f>
        <v>22800</v>
      </c>
    </row>
    <row r="16" spans="2:6" ht="20.100000000000001" customHeight="1" x14ac:dyDescent="0.25">
      <c r="B16" s="110"/>
      <c r="C16" s="11" t="s">
        <v>49</v>
      </c>
      <c r="D16" s="80">
        <v>110</v>
      </c>
      <c r="E16" s="81">
        <v>150</v>
      </c>
      <c r="F16" s="73">
        <f t="shared" si="0"/>
        <v>16500</v>
      </c>
    </row>
    <row r="17" spans="2:6" ht="20.100000000000001" customHeight="1" thickBot="1" x14ac:dyDescent="0.3">
      <c r="B17" s="111"/>
      <c r="C17" s="12" t="s">
        <v>50</v>
      </c>
      <c r="D17" s="82">
        <v>80</v>
      </c>
      <c r="E17" s="83">
        <v>121</v>
      </c>
      <c r="F17" s="74">
        <f t="shared" si="0"/>
        <v>9680</v>
      </c>
    </row>
    <row r="18" spans="2:6" s="30" customFormat="1" ht="15.75" thickBot="1" x14ac:dyDescent="0.3">
      <c r="B18" s="28"/>
      <c r="C18" s="29"/>
      <c r="D18" s="69">
        <f>IFERROR(AVERAGE(D14:D17),"0,00")</f>
        <v>135</v>
      </c>
      <c r="E18" s="75">
        <f>SUM(E14:E17)</f>
        <v>433</v>
      </c>
      <c r="F18" s="70">
        <f>SUM(F14:F17)</f>
        <v>50980</v>
      </c>
    </row>
    <row r="19" spans="2:6" s="14" customFormat="1" x14ac:dyDescent="0.25">
      <c r="B19" s="15"/>
      <c r="C19" s="15"/>
      <c r="D19" s="15"/>
      <c r="E19" s="15"/>
      <c r="F19" s="15"/>
    </row>
    <row r="20" spans="2:6" ht="20.100000000000001" customHeight="1" thickBot="1" x14ac:dyDescent="0.3">
      <c r="B20" s="17" t="s">
        <v>52</v>
      </c>
      <c r="C20" s="18" t="s">
        <v>44</v>
      </c>
      <c r="D20" s="18" t="s">
        <v>54</v>
      </c>
      <c r="E20" s="19" t="s">
        <v>45</v>
      </c>
      <c r="F20" s="20" t="s">
        <v>46</v>
      </c>
    </row>
    <row r="21" spans="2:6" ht="20.100000000000001" customHeight="1" x14ac:dyDescent="0.25">
      <c r="B21" s="108" t="s">
        <v>69</v>
      </c>
      <c r="C21" s="9" t="s">
        <v>47</v>
      </c>
      <c r="D21" s="76">
        <v>200</v>
      </c>
      <c r="E21" s="77">
        <v>10</v>
      </c>
      <c r="F21" s="71">
        <f>E21*D21</f>
        <v>2000</v>
      </c>
    </row>
    <row r="22" spans="2:6" ht="20.100000000000001" customHeight="1" x14ac:dyDescent="0.25">
      <c r="B22" s="109"/>
      <c r="C22" s="10" t="s">
        <v>48</v>
      </c>
      <c r="D22" s="78">
        <v>150</v>
      </c>
      <c r="E22" s="79">
        <v>205</v>
      </c>
      <c r="F22" s="72">
        <f t="shared" ref="F22:F24" si="1">E22*D22</f>
        <v>30750</v>
      </c>
    </row>
    <row r="23" spans="2:6" ht="20.100000000000001" customHeight="1" x14ac:dyDescent="0.25">
      <c r="B23" s="110"/>
      <c r="C23" s="11" t="s">
        <v>49</v>
      </c>
      <c r="D23" s="80">
        <v>110</v>
      </c>
      <c r="E23" s="81">
        <v>184</v>
      </c>
      <c r="F23" s="73">
        <f t="shared" si="1"/>
        <v>20240</v>
      </c>
    </row>
    <row r="24" spans="2:6" ht="20.100000000000001" customHeight="1" thickBot="1" x14ac:dyDescent="0.3">
      <c r="B24" s="111"/>
      <c r="C24" s="12" t="s">
        <v>50</v>
      </c>
      <c r="D24" s="82">
        <v>80</v>
      </c>
      <c r="E24" s="83">
        <v>145</v>
      </c>
      <c r="F24" s="74">
        <f t="shared" si="1"/>
        <v>11600</v>
      </c>
    </row>
    <row r="25" spans="2:6" s="30" customFormat="1" ht="15.75" thickBot="1" x14ac:dyDescent="0.3">
      <c r="B25" s="28"/>
      <c r="C25" s="29"/>
      <c r="D25" s="69">
        <f>IFERROR(AVERAGE(D21:D24),"0,00")</f>
        <v>135</v>
      </c>
      <c r="E25" s="75">
        <f>SUM(E21:E24)</f>
        <v>544</v>
      </c>
      <c r="F25" s="70">
        <f>SUM(F21:F24)</f>
        <v>64590</v>
      </c>
    </row>
    <row r="26" spans="2:6" s="14" customFormat="1" x14ac:dyDescent="0.25">
      <c r="B26" s="15"/>
      <c r="C26" s="15"/>
      <c r="D26" s="15"/>
      <c r="E26" s="15"/>
      <c r="F26" s="15"/>
    </row>
    <row r="27" spans="2:6" ht="20.100000000000001" customHeight="1" thickBot="1" x14ac:dyDescent="0.3">
      <c r="B27" s="17" t="s">
        <v>52</v>
      </c>
      <c r="C27" s="18" t="s">
        <v>44</v>
      </c>
      <c r="D27" s="18" t="s">
        <v>54</v>
      </c>
      <c r="E27" s="19" t="s">
        <v>45</v>
      </c>
      <c r="F27" s="20" t="s">
        <v>46</v>
      </c>
    </row>
    <row r="28" spans="2:6" ht="20.100000000000001" customHeight="1" x14ac:dyDescent="0.25">
      <c r="B28" s="108" t="s">
        <v>70</v>
      </c>
      <c r="C28" s="9" t="s">
        <v>47</v>
      </c>
      <c r="D28" s="76">
        <v>200</v>
      </c>
      <c r="E28" s="77">
        <v>10</v>
      </c>
      <c r="F28" s="71">
        <f>E28*D28</f>
        <v>2000</v>
      </c>
    </row>
    <row r="29" spans="2:6" ht="20.100000000000001" customHeight="1" x14ac:dyDescent="0.25">
      <c r="B29" s="109"/>
      <c r="C29" s="10" t="s">
        <v>48</v>
      </c>
      <c r="D29" s="78">
        <v>150</v>
      </c>
      <c r="E29" s="79">
        <v>230</v>
      </c>
      <c r="F29" s="72">
        <f t="shared" ref="F29:F31" si="2">E29*D29</f>
        <v>34500</v>
      </c>
    </row>
    <row r="30" spans="2:6" ht="20.100000000000001" customHeight="1" x14ac:dyDescent="0.25">
      <c r="B30" s="110"/>
      <c r="C30" s="11" t="s">
        <v>49</v>
      </c>
      <c r="D30" s="80">
        <v>110</v>
      </c>
      <c r="E30" s="81">
        <v>180</v>
      </c>
      <c r="F30" s="73">
        <f t="shared" si="2"/>
        <v>19800</v>
      </c>
    </row>
    <row r="31" spans="2:6" ht="20.100000000000001" customHeight="1" thickBot="1" x14ac:dyDescent="0.3">
      <c r="B31" s="111"/>
      <c r="C31" s="12" t="s">
        <v>50</v>
      </c>
      <c r="D31" s="82">
        <v>80</v>
      </c>
      <c r="E31" s="83">
        <v>146</v>
      </c>
      <c r="F31" s="74">
        <f t="shared" si="2"/>
        <v>11680</v>
      </c>
    </row>
    <row r="32" spans="2:6" s="30" customFormat="1" ht="15.75" thickBot="1" x14ac:dyDescent="0.3">
      <c r="B32" s="28"/>
      <c r="C32" s="29"/>
      <c r="D32" s="69">
        <f>IFERROR(AVERAGE(D28:D31),"0,00")</f>
        <v>135</v>
      </c>
      <c r="E32" s="75">
        <f>SUM(E28:E31)</f>
        <v>566</v>
      </c>
      <c r="F32" s="70">
        <f>SUM(F28:F31)</f>
        <v>67980</v>
      </c>
    </row>
    <row r="33" spans="2:6" s="14" customFormat="1" x14ac:dyDescent="0.25">
      <c r="B33" s="15"/>
      <c r="C33" s="15"/>
      <c r="D33" s="15"/>
      <c r="E33" s="15"/>
      <c r="F33" s="15"/>
    </row>
    <row r="34" spans="2:6" ht="20.100000000000001" customHeight="1" thickBot="1" x14ac:dyDescent="0.3">
      <c r="B34" s="17" t="s">
        <v>52</v>
      </c>
      <c r="C34" s="18" t="s">
        <v>44</v>
      </c>
      <c r="D34" s="18" t="s">
        <v>54</v>
      </c>
      <c r="E34" s="19" t="s">
        <v>45</v>
      </c>
      <c r="F34" s="20" t="s">
        <v>46</v>
      </c>
    </row>
    <row r="35" spans="2:6" ht="20.100000000000001" customHeight="1" x14ac:dyDescent="0.25">
      <c r="B35" s="108" t="s">
        <v>71</v>
      </c>
      <c r="C35" s="9" t="s">
        <v>47</v>
      </c>
      <c r="D35" s="76">
        <v>200</v>
      </c>
      <c r="E35" s="77">
        <v>60</v>
      </c>
      <c r="F35" s="71">
        <f>E35*D35</f>
        <v>12000</v>
      </c>
    </row>
    <row r="36" spans="2:6" ht="20.100000000000001" customHeight="1" x14ac:dyDescent="0.25">
      <c r="B36" s="109"/>
      <c r="C36" s="10" t="s">
        <v>48</v>
      </c>
      <c r="D36" s="78">
        <v>150</v>
      </c>
      <c r="E36" s="79">
        <v>722</v>
      </c>
      <c r="F36" s="72">
        <f t="shared" ref="F36:F38" si="3">E36*D36</f>
        <v>108300</v>
      </c>
    </row>
    <row r="37" spans="2:6" ht="20.100000000000001" customHeight="1" x14ac:dyDescent="0.25">
      <c r="B37" s="110"/>
      <c r="C37" s="11" t="s">
        <v>49</v>
      </c>
      <c r="D37" s="80">
        <v>110</v>
      </c>
      <c r="E37" s="81">
        <v>605</v>
      </c>
      <c r="F37" s="73">
        <f t="shared" si="3"/>
        <v>66550</v>
      </c>
    </row>
    <row r="38" spans="2:6" ht="20.100000000000001" customHeight="1" thickBot="1" x14ac:dyDescent="0.3">
      <c r="B38" s="111"/>
      <c r="C38" s="12" t="s">
        <v>50</v>
      </c>
      <c r="D38" s="82">
        <v>80</v>
      </c>
      <c r="E38" s="83">
        <v>510</v>
      </c>
      <c r="F38" s="74">
        <f t="shared" si="3"/>
        <v>40800</v>
      </c>
    </row>
    <row r="39" spans="2:6" s="30" customFormat="1" ht="15.75" thickBot="1" x14ac:dyDescent="0.3">
      <c r="B39" s="28"/>
      <c r="C39" s="29"/>
      <c r="D39" s="69">
        <f>IFERROR(AVERAGE(D35:D38),"0,00")</f>
        <v>135</v>
      </c>
      <c r="E39" s="75">
        <f>SUM(E35:E38)</f>
        <v>1897</v>
      </c>
      <c r="F39" s="70">
        <f>SUM(F35:F38)</f>
        <v>227650</v>
      </c>
    </row>
    <row r="40" spans="2:6" s="14" customFormat="1" x14ac:dyDescent="0.25">
      <c r="B40" s="15"/>
      <c r="C40" s="15"/>
      <c r="D40" s="15"/>
      <c r="E40" s="15"/>
      <c r="F40" s="15"/>
    </row>
    <row r="41" spans="2:6" ht="20.100000000000001" customHeight="1" thickBot="1" x14ac:dyDescent="0.3">
      <c r="B41" s="17" t="s">
        <v>52</v>
      </c>
      <c r="C41" s="18" t="s">
        <v>44</v>
      </c>
      <c r="D41" s="18" t="s">
        <v>54</v>
      </c>
      <c r="E41" s="19" t="s">
        <v>45</v>
      </c>
      <c r="F41" s="20" t="s">
        <v>46</v>
      </c>
    </row>
    <row r="42" spans="2:6" ht="20.100000000000001" customHeight="1" x14ac:dyDescent="0.25">
      <c r="B42" s="108" t="s">
        <v>72</v>
      </c>
      <c r="C42" s="9" t="s">
        <v>47</v>
      </c>
      <c r="D42" s="76">
        <v>200</v>
      </c>
      <c r="E42" s="77">
        <v>10</v>
      </c>
      <c r="F42" s="71">
        <f>E42*D42</f>
        <v>2000</v>
      </c>
    </row>
    <row r="43" spans="2:6" ht="20.100000000000001" customHeight="1" x14ac:dyDescent="0.25">
      <c r="B43" s="109"/>
      <c r="C43" s="10" t="s">
        <v>48</v>
      </c>
      <c r="D43" s="78">
        <v>150</v>
      </c>
      <c r="E43" s="79">
        <v>251</v>
      </c>
      <c r="F43" s="72">
        <f t="shared" ref="F43:F45" si="4">E43*D43</f>
        <v>37650</v>
      </c>
    </row>
    <row r="44" spans="2:6" ht="20.100000000000001" customHeight="1" x14ac:dyDescent="0.25">
      <c r="B44" s="110"/>
      <c r="C44" s="11" t="s">
        <v>49</v>
      </c>
      <c r="D44" s="80">
        <v>110</v>
      </c>
      <c r="E44" s="81">
        <v>241</v>
      </c>
      <c r="F44" s="73">
        <f t="shared" si="4"/>
        <v>26510</v>
      </c>
    </row>
    <row r="45" spans="2:6" ht="20.100000000000001" customHeight="1" thickBot="1" x14ac:dyDescent="0.3">
      <c r="B45" s="111"/>
      <c r="C45" s="12" t="s">
        <v>50</v>
      </c>
      <c r="D45" s="82">
        <v>80</v>
      </c>
      <c r="E45" s="83">
        <v>150</v>
      </c>
      <c r="F45" s="74">
        <f t="shared" si="4"/>
        <v>12000</v>
      </c>
    </row>
    <row r="46" spans="2:6" s="30" customFormat="1" x14ac:dyDescent="0.25">
      <c r="B46" s="28"/>
      <c r="C46" s="29"/>
      <c r="D46" s="69">
        <f>IFERROR(AVERAGE(D42:D45),"0,00")</f>
        <v>135</v>
      </c>
      <c r="E46" s="75">
        <f>SUM(E42:E45)</f>
        <v>652</v>
      </c>
      <c r="F46" s="70">
        <f>SUM(F42:F45)</f>
        <v>78160</v>
      </c>
    </row>
    <row r="47" spans="2:6" s="14" customFormat="1" x14ac:dyDescent="0.25">
      <c r="B47" s="16"/>
      <c r="C47" s="16"/>
      <c r="D47" s="16"/>
      <c r="E47" s="16"/>
      <c r="F47" s="16"/>
    </row>
    <row r="48" spans="2:6" ht="20.100000000000001" customHeight="1" thickBot="1" x14ac:dyDescent="0.3">
      <c r="B48" s="17" t="s">
        <v>52</v>
      </c>
      <c r="C48" s="18" t="s">
        <v>44</v>
      </c>
      <c r="D48" s="18" t="s">
        <v>54</v>
      </c>
      <c r="E48" s="19" t="s">
        <v>45</v>
      </c>
      <c r="F48" s="20" t="s">
        <v>46</v>
      </c>
    </row>
    <row r="49" spans="2:6" ht="20.100000000000001" customHeight="1" x14ac:dyDescent="0.25">
      <c r="B49" s="108" t="s">
        <v>73</v>
      </c>
      <c r="C49" s="9" t="s">
        <v>47</v>
      </c>
      <c r="D49" s="76">
        <v>200</v>
      </c>
      <c r="E49" s="77">
        <v>50</v>
      </c>
      <c r="F49" s="71">
        <f>E49*D49</f>
        <v>10000</v>
      </c>
    </row>
    <row r="50" spans="2:6" ht="20.100000000000001" customHeight="1" x14ac:dyDescent="0.25">
      <c r="B50" s="109"/>
      <c r="C50" s="10" t="s">
        <v>48</v>
      </c>
      <c r="D50" s="78">
        <v>150</v>
      </c>
      <c r="E50" s="79">
        <v>600</v>
      </c>
      <c r="F50" s="72">
        <f t="shared" ref="F50:F52" si="5">E50*D50</f>
        <v>90000</v>
      </c>
    </row>
    <row r="51" spans="2:6" ht="20.100000000000001" customHeight="1" x14ac:dyDescent="0.25">
      <c r="B51" s="110"/>
      <c r="C51" s="11" t="s">
        <v>49</v>
      </c>
      <c r="D51" s="80">
        <v>110</v>
      </c>
      <c r="E51" s="81">
        <v>500</v>
      </c>
      <c r="F51" s="73">
        <f t="shared" si="5"/>
        <v>55000</v>
      </c>
    </row>
    <row r="52" spans="2:6" ht="20.100000000000001" customHeight="1" thickBot="1" x14ac:dyDescent="0.3">
      <c r="B52" s="111"/>
      <c r="C52" s="12" t="s">
        <v>50</v>
      </c>
      <c r="D52" s="82">
        <v>80</v>
      </c>
      <c r="E52" s="83">
        <v>399</v>
      </c>
      <c r="F52" s="74">
        <f t="shared" si="5"/>
        <v>31920</v>
      </c>
    </row>
    <row r="53" spans="2:6" s="30" customFormat="1" ht="15.75" thickBot="1" x14ac:dyDescent="0.3">
      <c r="B53" s="28"/>
      <c r="C53" s="29"/>
      <c r="D53" s="69">
        <f>IFERROR(AVERAGE(D49:D52),"0,00")</f>
        <v>135</v>
      </c>
      <c r="E53" s="75">
        <f>SUM(E49:E52)</f>
        <v>1549</v>
      </c>
      <c r="F53" s="70">
        <f>SUM(F49:F52)</f>
        <v>186920</v>
      </c>
    </row>
    <row r="54" spans="2:6" s="14" customFormat="1" x14ac:dyDescent="0.25">
      <c r="B54" s="15"/>
      <c r="C54" s="15"/>
      <c r="D54" s="15"/>
      <c r="E54" s="15"/>
      <c r="F54" s="15"/>
    </row>
    <row r="55" spans="2:6" ht="20.100000000000001" customHeight="1" thickBot="1" x14ac:dyDescent="0.3">
      <c r="B55" s="17" t="s">
        <v>52</v>
      </c>
      <c r="C55" s="18" t="s">
        <v>44</v>
      </c>
      <c r="D55" s="18" t="s">
        <v>54</v>
      </c>
      <c r="E55" s="19" t="s">
        <v>45</v>
      </c>
      <c r="F55" s="20" t="s">
        <v>46</v>
      </c>
    </row>
    <row r="56" spans="2:6" ht="20.100000000000001" customHeight="1" x14ac:dyDescent="0.25">
      <c r="B56" s="108" t="s">
        <v>74</v>
      </c>
      <c r="C56" s="9" t="s">
        <v>47</v>
      </c>
      <c r="D56" s="76">
        <v>200</v>
      </c>
      <c r="E56" s="77">
        <v>30</v>
      </c>
      <c r="F56" s="71">
        <f>E56*D56</f>
        <v>6000</v>
      </c>
    </row>
    <row r="57" spans="2:6" ht="20.100000000000001" customHeight="1" x14ac:dyDescent="0.25">
      <c r="B57" s="109"/>
      <c r="C57" s="10" t="s">
        <v>48</v>
      </c>
      <c r="D57" s="78">
        <v>150</v>
      </c>
      <c r="E57" s="79">
        <v>355</v>
      </c>
      <c r="F57" s="72">
        <f t="shared" ref="F57:F59" si="6">E57*D57</f>
        <v>53250</v>
      </c>
    </row>
    <row r="58" spans="2:6" ht="20.100000000000001" customHeight="1" x14ac:dyDescent="0.25">
      <c r="B58" s="110"/>
      <c r="C58" s="11" t="s">
        <v>49</v>
      </c>
      <c r="D58" s="80">
        <v>110</v>
      </c>
      <c r="E58" s="81">
        <v>319</v>
      </c>
      <c r="F58" s="73">
        <f t="shared" si="6"/>
        <v>35090</v>
      </c>
    </row>
    <row r="59" spans="2:6" ht="20.100000000000001" customHeight="1" thickBot="1" x14ac:dyDescent="0.3">
      <c r="B59" s="111"/>
      <c r="C59" s="12" t="s">
        <v>50</v>
      </c>
      <c r="D59" s="82">
        <v>80</v>
      </c>
      <c r="E59" s="83">
        <v>180</v>
      </c>
      <c r="F59" s="74">
        <f t="shared" si="6"/>
        <v>14400</v>
      </c>
    </row>
    <row r="60" spans="2:6" s="30" customFormat="1" ht="15.75" thickBot="1" x14ac:dyDescent="0.3">
      <c r="B60" s="28"/>
      <c r="C60" s="29"/>
      <c r="D60" s="69">
        <f>IFERROR(AVERAGE(D56:D59),"0,00")</f>
        <v>135</v>
      </c>
      <c r="E60" s="75">
        <f>SUM(E56:E59)</f>
        <v>884</v>
      </c>
      <c r="F60" s="70">
        <f>SUM(F56:F59)</f>
        <v>108740</v>
      </c>
    </row>
    <row r="61" spans="2:6" s="14" customFormat="1" x14ac:dyDescent="0.25">
      <c r="B61" s="15"/>
      <c r="C61" s="15"/>
      <c r="D61" s="15"/>
      <c r="E61" s="15"/>
      <c r="F61" s="15"/>
    </row>
    <row r="62" spans="2:6" ht="20.100000000000001" customHeight="1" thickBot="1" x14ac:dyDescent="0.3">
      <c r="B62" s="17" t="s">
        <v>52</v>
      </c>
      <c r="C62" s="18" t="s">
        <v>44</v>
      </c>
      <c r="D62" s="18" t="s">
        <v>54</v>
      </c>
      <c r="E62" s="19" t="s">
        <v>45</v>
      </c>
      <c r="F62" s="20" t="s">
        <v>46</v>
      </c>
    </row>
    <row r="63" spans="2:6" ht="20.100000000000001" customHeight="1" x14ac:dyDescent="0.25">
      <c r="B63" s="108" t="s">
        <v>75</v>
      </c>
      <c r="C63" s="9" t="s">
        <v>47</v>
      </c>
      <c r="D63" s="76">
        <v>200</v>
      </c>
      <c r="E63" s="77">
        <v>10</v>
      </c>
      <c r="F63" s="71">
        <f>E63*D63</f>
        <v>2000</v>
      </c>
    </row>
    <row r="64" spans="2:6" ht="20.100000000000001" customHeight="1" x14ac:dyDescent="0.25">
      <c r="B64" s="109"/>
      <c r="C64" s="10" t="s">
        <v>48</v>
      </c>
      <c r="D64" s="78">
        <v>150</v>
      </c>
      <c r="E64" s="79">
        <v>300</v>
      </c>
      <c r="F64" s="72">
        <f t="shared" ref="F64:F66" si="7">E64*D64</f>
        <v>45000</v>
      </c>
    </row>
    <row r="65" spans="2:6" ht="20.100000000000001" customHeight="1" x14ac:dyDescent="0.25">
      <c r="B65" s="110"/>
      <c r="C65" s="11" t="s">
        <v>49</v>
      </c>
      <c r="D65" s="80">
        <v>110</v>
      </c>
      <c r="E65" s="81">
        <v>298</v>
      </c>
      <c r="F65" s="73">
        <f t="shared" si="7"/>
        <v>32780</v>
      </c>
    </row>
    <row r="66" spans="2:6" ht="20.100000000000001" customHeight="1" thickBot="1" x14ac:dyDescent="0.3">
      <c r="B66" s="111"/>
      <c r="C66" s="12" t="s">
        <v>50</v>
      </c>
      <c r="D66" s="82">
        <v>80</v>
      </c>
      <c r="E66" s="83">
        <v>150</v>
      </c>
      <c r="F66" s="74">
        <f t="shared" si="7"/>
        <v>12000</v>
      </c>
    </row>
    <row r="67" spans="2:6" s="30" customFormat="1" ht="15.75" thickBot="1" x14ac:dyDescent="0.3">
      <c r="B67" s="28"/>
      <c r="C67" s="29"/>
      <c r="D67" s="69">
        <f>IFERROR(AVERAGE(D63:D66),"0,00")</f>
        <v>135</v>
      </c>
      <c r="E67" s="75">
        <f>SUM(E63:E66)</f>
        <v>758</v>
      </c>
      <c r="F67" s="70">
        <f>SUM(F63:F66)</f>
        <v>91780</v>
      </c>
    </row>
    <row r="68" spans="2:6" s="14" customFormat="1" x14ac:dyDescent="0.25">
      <c r="B68" s="15"/>
      <c r="C68" s="15"/>
      <c r="D68" s="15"/>
      <c r="E68" s="15"/>
      <c r="F68" s="15"/>
    </row>
    <row r="69" spans="2:6" ht="20.100000000000001" customHeight="1" thickBot="1" x14ac:dyDescent="0.3">
      <c r="B69" s="17" t="s">
        <v>52</v>
      </c>
      <c r="C69" s="18" t="s">
        <v>44</v>
      </c>
      <c r="D69" s="18" t="s">
        <v>54</v>
      </c>
      <c r="E69" s="19" t="s">
        <v>45</v>
      </c>
      <c r="F69" s="20" t="s">
        <v>46</v>
      </c>
    </row>
    <row r="70" spans="2:6" ht="20.100000000000001" customHeight="1" x14ac:dyDescent="0.25">
      <c r="B70" s="108" t="s">
        <v>76</v>
      </c>
      <c r="C70" s="9" t="s">
        <v>47</v>
      </c>
      <c r="D70" s="76">
        <v>200</v>
      </c>
      <c r="E70" s="77">
        <v>10</v>
      </c>
      <c r="F70" s="71">
        <f>E70*D70</f>
        <v>2000</v>
      </c>
    </row>
    <row r="71" spans="2:6" ht="20.100000000000001" customHeight="1" x14ac:dyDescent="0.25">
      <c r="B71" s="109"/>
      <c r="C71" s="10" t="s">
        <v>48</v>
      </c>
      <c r="D71" s="78">
        <v>150</v>
      </c>
      <c r="E71" s="79">
        <v>115</v>
      </c>
      <c r="F71" s="72">
        <f t="shared" ref="F71:F73" si="8">E71*D71</f>
        <v>17250</v>
      </c>
    </row>
    <row r="72" spans="2:6" ht="20.100000000000001" customHeight="1" x14ac:dyDescent="0.25">
      <c r="B72" s="110"/>
      <c r="C72" s="11" t="s">
        <v>49</v>
      </c>
      <c r="D72" s="80">
        <v>110</v>
      </c>
      <c r="E72" s="81">
        <v>201</v>
      </c>
      <c r="F72" s="73">
        <f t="shared" si="8"/>
        <v>22110</v>
      </c>
    </row>
    <row r="73" spans="2:6" ht="20.100000000000001" customHeight="1" thickBot="1" x14ac:dyDescent="0.3">
      <c r="B73" s="111"/>
      <c r="C73" s="12" t="s">
        <v>50</v>
      </c>
      <c r="D73" s="82">
        <v>80</v>
      </c>
      <c r="E73" s="83">
        <v>120</v>
      </c>
      <c r="F73" s="74">
        <f t="shared" si="8"/>
        <v>9600</v>
      </c>
    </row>
    <row r="74" spans="2:6" s="30" customFormat="1" ht="15.75" thickBot="1" x14ac:dyDescent="0.3">
      <c r="B74" s="28"/>
      <c r="C74" s="29"/>
      <c r="D74" s="69">
        <f>IFERROR(AVERAGE(D70:D73),"0,00")</f>
        <v>135</v>
      </c>
      <c r="E74" s="75">
        <f>SUM(E70:E73)</f>
        <v>446</v>
      </c>
      <c r="F74" s="70">
        <f>SUM(F70:F73)</f>
        <v>50960</v>
      </c>
    </row>
    <row r="75" spans="2:6" s="14" customFormat="1" x14ac:dyDescent="0.25">
      <c r="B75" s="15"/>
      <c r="C75" s="15"/>
      <c r="D75" s="15"/>
      <c r="E75" s="15"/>
      <c r="F75" s="15"/>
    </row>
    <row r="76" spans="2:6" ht="20.100000000000001" customHeight="1" thickBot="1" x14ac:dyDescent="0.3">
      <c r="B76" s="17" t="s">
        <v>52</v>
      </c>
      <c r="C76" s="18" t="s">
        <v>44</v>
      </c>
      <c r="D76" s="18" t="s">
        <v>54</v>
      </c>
      <c r="E76" s="19" t="s">
        <v>45</v>
      </c>
      <c r="F76" s="20" t="s">
        <v>46</v>
      </c>
    </row>
    <row r="77" spans="2:6" ht="20.100000000000001" customHeight="1" x14ac:dyDescent="0.25">
      <c r="B77" s="108" t="s">
        <v>77</v>
      </c>
      <c r="C77" s="9" t="s">
        <v>47</v>
      </c>
      <c r="D77" s="76">
        <v>200</v>
      </c>
      <c r="E77" s="77">
        <v>10</v>
      </c>
      <c r="F77" s="71">
        <f>E77*D77</f>
        <v>2000</v>
      </c>
    </row>
    <row r="78" spans="2:6" ht="20.100000000000001" customHeight="1" x14ac:dyDescent="0.25">
      <c r="B78" s="109"/>
      <c r="C78" s="10" t="s">
        <v>48</v>
      </c>
      <c r="D78" s="78">
        <v>150</v>
      </c>
      <c r="E78" s="79">
        <v>104</v>
      </c>
      <c r="F78" s="72">
        <f t="shared" ref="F78:F80" si="9">E78*D78</f>
        <v>15600</v>
      </c>
    </row>
    <row r="79" spans="2:6" ht="20.100000000000001" customHeight="1" x14ac:dyDescent="0.25">
      <c r="B79" s="110"/>
      <c r="C79" s="11" t="s">
        <v>49</v>
      </c>
      <c r="D79" s="80">
        <v>110</v>
      </c>
      <c r="E79" s="81">
        <v>200</v>
      </c>
      <c r="F79" s="73">
        <f t="shared" si="9"/>
        <v>22000</v>
      </c>
    </row>
    <row r="80" spans="2:6" ht="20.100000000000001" customHeight="1" thickBot="1" x14ac:dyDescent="0.3">
      <c r="B80" s="111"/>
      <c r="C80" s="12" t="s">
        <v>50</v>
      </c>
      <c r="D80" s="82">
        <v>80</v>
      </c>
      <c r="E80" s="83">
        <v>100</v>
      </c>
      <c r="F80" s="74">
        <f t="shared" si="9"/>
        <v>8000</v>
      </c>
    </row>
    <row r="81" spans="2:6" s="30" customFormat="1" ht="15.75" thickBot="1" x14ac:dyDescent="0.3">
      <c r="B81" s="28"/>
      <c r="C81" s="29"/>
      <c r="D81" s="69">
        <f>IFERROR(AVERAGE(D77:D80),"0,00")</f>
        <v>135</v>
      </c>
      <c r="E81" s="75">
        <f>SUM(E77:E80)</f>
        <v>414</v>
      </c>
      <c r="F81" s="70">
        <f>SUM(F77:F80)</f>
        <v>47600</v>
      </c>
    </row>
    <row r="82" spans="2:6" s="14" customFormat="1" x14ac:dyDescent="0.25">
      <c r="B82" s="15"/>
      <c r="C82" s="15"/>
      <c r="D82" s="15"/>
      <c r="E82" s="15"/>
      <c r="F82" s="15"/>
    </row>
    <row r="83" spans="2:6" ht="20.100000000000001" customHeight="1" thickBot="1" x14ac:dyDescent="0.3">
      <c r="B83" s="17" t="s">
        <v>52</v>
      </c>
      <c r="C83" s="18" t="s">
        <v>44</v>
      </c>
      <c r="D83" s="18" t="s">
        <v>54</v>
      </c>
      <c r="E83" s="19" t="s">
        <v>45</v>
      </c>
      <c r="F83" s="20" t="s">
        <v>46</v>
      </c>
    </row>
    <row r="84" spans="2:6" ht="20.100000000000001" customHeight="1" x14ac:dyDescent="0.25">
      <c r="B84" s="108" t="s">
        <v>78</v>
      </c>
      <c r="C84" s="9" t="s">
        <v>47</v>
      </c>
      <c r="D84" s="76">
        <v>200</v>
      </c>
      <c r="E84" s="77">
        <v>10</v>
      </c>
      <c r="F84" s="71">
        <f>E84*D84</f>
        <v>2000</v>
      </c>
    </row>
    <row r="85" spans="2:6" ht="20.100000000000001" customHeight="1" x14ac:dyDescent="0.25">
      <c r="B85" s="109"/>
      <c r="C85" s="10" t="s">
        <v>48</v>
      </c>
      <c r="D85" s="78">
        <v>150</v>
      </c>
      <c r="E85" s="79">
        <v>104</v>
      </c>
      <c r="F85" s="72">
        <f t="shared" ref="F85:F87" si="10">E85*D85</f>
        <v>15600</v>
      </c>
    </row>
    <row r="86" spans="2:6" ht="20.100000000000001" customHeight="1" x14ac:dyDescent="0.25">
      <c r="B86" s="110"/>
      <c r="C86" s="11" t="s">
        <v>49</v>
      </c>
      <c r="D86" s="80">
        <v>110</v>
      </c>
      <c r="E86" s="81">
        <v>200</v>
      </c>
      <c r="F86" s="73">
        <f t="shared" si="10"/>
        <v>22000</v>
      </c>
    </row>
    <row r="87" spans="2:6" ht="20.100000000000001" customHeight="1" thickBot="1" x14ac:dyDescent="0.3">
      <c r="B87" s="111"/>
      <c r="C87" s="12" t="s">
        <v>50</v>
      </c>
      <c r="D87" s="82">
        <v>80</v>
      </c>
      <c r="E87" s="83">
        <v>100</v>
      </c>
      <c r="F87" s="74">
        <f t="shared" si="10"/>
        <v>8000</v>
      </c>
    </row>
    <row r="88" spans="2:6" s="30" customFormat="1" ht="15.75" thickBot="1" x14ac:dyDescent="0.3">
      <c r="B88" s="28"/>
      <c r="C88" s="29"/>
      <c r="D88" s="69">
        <f>IFERROR(AVERAGE(D84:D87),"0,00")</f>
        <v>135</v>
      </c>
      <c r="E88" s="75">
        <f>SUM(E84:E87)</f>
        <v>414</v>
      </c>
      <c r="F88" s="70">
        <f>SUM(F84:F87)</f>
        <v>47600</v>
      </c>
    </row>
    <row r="89" spans="2:6" s="14" customFormat="1" x14ac:dyDescent="0.25">
      <c r="B89" s="15"/>
      <c r="C89" s="15"/>
      <c r="D89" s="15"/>
      <c r="E89" s="15"/>
      <c r="F89" s="15"/>
    </row>
    <row r="90" spans="2:6" ht="20.100000000000001" customHeight="1" thickBot="1" x14ac:dyDescent="0.3">
      <c r="B90" s="17" t="s">
        <v>52</v>
      </c>
      <c r="C90" s="18" t="s">
        <v>44</v>
      </c>
      <c r="D90" s="18" t="s">
        <v>54</v>
      </c>
      <c r="E90" s="19" t="s">
        <v>45</v>
      </c>
      <c r="F90" s="20" t="s">
        <v>46</v>
      </c>
    </row>
    <row r="91" spans="2:6" ht="20.100000000000001" customHeight="1" x14ac:dyDescent="0.25">
      <c r="B91" s="108" t="s">
        <v>79</v>
      </c>
      <c r="C91" s="9" t="s">
        <v>47</v>
      </c>
      <c r="D91" s="76">
        <v>200</v>
      </c>
      <c r="E91" s="77">
        <v>10</v>
      </c>
      <c r="F91" s="71">
        <f>E91*D91</f>
        <v>2000</v>
      </c>
    </row>
    <row r="92" spans="2:6" ht="20.100000000000001" customHeight="1" x14ac:dyDescent="0.25">
      <c r="B92" s="109"/>
      <c r="C92" s="10" t="s">
        <v>48</v>
      </c>
      <c r="D92" s="78">
        <v>150</v>
      </c>
      <c r="E92" s="79">
        <v>442</v>
      </c>
      <c r="F92" s="72">
        <f t="shared" ref="F92:F94" si="11">E92*D92</f>
        <v>66300</v>
      </c>
    </row>
    <row r="93" spans="2:6" ht="20.100000000000001" customHeight="1" x14ac:dyDescent="0.25">
      <c r="B93" s="110"/>
      <c r="C93" s="11" t="s">
        <v>49</v>
      </c>
      <c r="D93" s="80">
        <v>110</v>
      </c>
      <c r="E93" s="81">
        <v>395</v>
      </c>
      <c r="F93" s="73">
        <f t="shared" si="11"/>
        <v>43450</v>
      </c>
    </row>
    <row r="94" spans="2:6" ht="20.100000000000001" customHeight="1" thickBot="1" x14ac:dyDescent="0.3">
      <c r="B94" s="111"/>
      <c r="C94" s="12" t="s">
        <v>50</v>
      </c>
      <c r="D94" s="82">
        <v>80</v>
      </c>
      <c r="E94" s="83">
        <v>90</v>
      </c>
      <c r="F94" s="74">
        <f t="shared" si="11"/>
        <v>7200</v>
      </c>
    </row>
    <row r="95" spans="2:6" s="30" customFormat="1" ht="15.75" thickBot="1" x14ac:dyDescent="0.3">
      <c r="B95" s="28"/>
      <c r="C95" s="29"/>
      <c r="D95" s="69">
        <f>IFERROR(AVERAGE(D91:D94),"0,00")</f>
        <v>135</v>
      </c>
      <c r="E95" s="75">
        <f>SUM(E91:E94)</f>
        <v>937</v>
      </c>
      <c r="F95" s="70">
        <f>SUM(F91:F94)</f>
        <v>118950</v>
      </c>
    </row>
    <row r="96" spans="2:6" s="14" customFormat="1" x14ac:dyDescent="0.25">
      <c r="B96" s="15"/>
      <c r="C96" s="15"/>
      <c r="D96" s="15"/>
      <c r="E96" s="15"/>
      <c r="F96" s="15"/>
    </row>
    <row r="97" spans="2:6" ht="20.100000000000001" customHeight="1" thickBot="1" x14ac:dyDescent="0.3">
      <c r="B97" s="17" t="s">
        <v>52</v>
      </c>
      <c r="C97" s="18" t="s">
        <v>44</v>
      </c>
      <c r="D97" s="18" t="s">
        <v>54</v>
      </c>
      <c r="E97" s="19" t="s">
        <v>45</v>
      </c>
      <c r="F97" s="20" t="s">
        <v>46</v>
      </c>
    </row>
    <row r="98" spans="2:6" ht="20.100000000000001" customHeight="1" x14ac:dyDescent="0.25">
      <c r="B98" s="104" t="s">
        <v>81</v>
      </c>
      <c r="C98" s="9" t="s">
        <v>47</v>
      </c>
      <c r="D98" s="76">
        <v>200</v>
      </c>
      <c r="E98" s="77">
        <v>30</v>
      </c>
      <c r="F98" s="71">
        <f>E98*D98</f>
        <v>6000</v>
      </c>
    </row>
    <row r="99" spans="2:6" ht="20.100000000000001" customHeight="1" x14ac:dyDescent="0.25">
      <c r="B99" s="105"/>
      <c r="C99" s="10" t="s">
        <v>48</v>
      </c>
      <c r="D99" s="78">
        <v>150</v>
      </c>
      <c r="E99" s="79">
        <v>180</v>
      </c>
      <c r="F99" s="72">
        <f t="shared" ref="F99:F101" si="12">E99*D99</f>
        <v>27000</v>
      </c>
    </row>
    <row r="100" spans="2:6" ht="20.100000000000001" customHeight="1" x14ac:dyDescent="0.25">
      <c r="B100" s="106"/>
      <c r="C100" s="11" t="s">
        <v>49</v>
      </c>
      <c r="D100" s="80">
        <v>110</v>
      </c>
      <c r="E100" s="81">
        <v>110</v>
      </c>
      <c r="F100" s="73">
        <f t="shared" si="12"/>
        <v>12100</v>
      </c>
    </row>
    <row r="101" spans="2:6" ht="20.100000000000001" customHeight="1" thickBot="1" x14ac:dyDescent="0.3">
      <c r="B101" s="107"/>
      <c r="C101" s="12" t="s">
        <v>50</v>
      </c>
      <c r="D101" s="82">
        <v>80</v>
      </c>
      <c r="E101" s="83">
        <v>115</v>
      </c>
      <c r="F101" s="74">
        <f t="shared" si="12"/>
        <v>9200</v>
      </c>
    </row>
    <row r="102" spans="2:6" s="30" customFormat="1" ht="15.75" thickBot="1" x14ac:dyDescent="0.3">
      <c r="B102" s="28"/>
      <c r="C102" s="29"/>
      <c r="D102" s="69">
        <f>IFERROR(AVERAGE(D98:D101),"0,00")</f>
        <v>135</v>
      </c>
      <c r="E102" s="75">
        <f>SUM(E98:E101)</f>
        <v>435</v>
      </c>
      <c r="F102" s="70">
        <f>SUM(F98:F101)</f>
        <v>54300</v>
      </c>
    </row>
    <row r="103" spans="2:6" s="14" customFormat="1" x14ac:dyDescent="0.25">
      <c r="B103" s="15"/>
      <c r="C103" s="15"/>
      <c r="D103" s="15"/>
      <c r="E103" s="15"/>
      <c r="F103" s="15"/>
    </row>
    <row r="104" spans="2:6" ht="20.100000000000001" customHeight="1" thickBot="1" x14ac:dyDescent="0.3">
      <c r="B104" s="17" t="s">
        <v>52</v>
      </c>
      <c r="C104" s="18" t="s">
        <v>44</v>
      </c>
      <c r="D104" s="18" t="s">
        <v>54</v>
      </c>
      <c r="E104" s="19" t="s">
        <v>45</v>
      </c>
      <c r="F104" s="20" t="s">
        <v>46</v>
      </c>
    </row>
    <row r="105" spans="2:6" ht="20.100000000000001" customHeight="1" x14ac:dyDescent="0.25">
      <c r="B105" s="104" t="s">
        <v>82</v>
      </c>
      <c r="C105" s="9" t="s">
        <v>47</v>
      </c>
      <c r="D105" s="76">
        <v>200</v>
      </c>
      <c r="E105" s="77">
        <v>30</v>
      </c>
      <c r="F105" s="71">
        <f>E105*D105</f>
        <v>6000</v>
      </c>
    </row>
    <row r="106" spans="2:6" ht="20.100000000000001" customHeight="1" x14ac:dyDescent="0.25">
      <c r="B106" s="105"/>
      <c r="C106" s="10" t="s">
        <v>48</v>
      </c>
      <c r="D106" s="78">
        <v>150</v>
      </c>
      <c r="E106" s="79">
        <v>180</v>
      </c>
      <c r="F106" s="72">
        <f t="shared" ref="F106:F108" si="13">E106*D106</f>
        <v>27000</v>
      </c>
    </row>
    <row r="107" spans="2:6" ht="20.100000000000001" customHeight="1" x14ac:dyDescent="0.25">
      <c r="B107" s="106"/>
      <c r="C107" s="11" t="s">
        <v>49</v>
      </c>
      <c r="D107" s="80">
        <v>110</v>
      </c>
      <c r="E107" s="81">
        <v>110</v>
      </c>
      <c r="F107" s="73">
        <f t="shared" si="13"/>
        <v>12100</v>
      </c>
    </row>
    <row r="108" spans="2:6" ht="20.100000000000001" customHeight="1" thickBot="1" x14ac:dyDescent="0.3">
      <c r="B108" s="107"/>
      <c r="C108" s="12" t="s">
        <v>50</v>
      </c>
      <c r="D108" s="82">
        <v>80</v>
      </c>
      <c r="E108" s="83">
        <v>115</v>
      </c>
      <c r="F108" s="74">
        <f t="shared" si="13"/>
        <v>9200</v>
      </c>
    </row>
    <row r="109" spans="2:6" s="30" customFormat="1" ht="15.75" thickBot="1" x14ac:dyDescent="0.3">
      <c r="B109" s="28"/>
      <c r="C109" s="29"/>
      <c r="D109" s="69">
        <f>IFERROR(AVERAGE(D105:D108),"0,00")</f>
        <v>135</v>
      </c>
      <c r="E109" s="75">
        <f>SUM(E105:E108)</f>
        <v>435</v>
      </c>
      <c r="F109" s="70">
        <f>SUM(F105:F108)</f>
        <v>54300</v>
      </c>
    </row>
    <row r="110" spans="2:6" s="14" customFormat="1" x14ac:dyDescent="0.25">
      <c r="B110" s="15"/>
      <c r="C110" s="15"/>
      <c r="D110" s="15"/>
      <c r="E110" s="15"/>
      <c r="F110" s="15"/>
    </row>
    <row r="111" spans="2:6" ht="20.100000000000001" customHeight="1" thickBot="1" x14ac:dyDescent="0.3">
      <c r="B111" s="17" t="s">
        <v>52</v>
      </c>
      <c r="C111" s="18" t="s">
        <v>44</v>
      </c>
      <c r="D111" s="18" t="s">
        <v>54</v>
      </c>
      <c r="E111" s="19" t="s">
        <v>45</v>
      </c>
      <c r="F111" s="20" t="s">
        <v>46</v>
      </c>
    </row>
    <row r="112" spans="2:6" ht="20.100000000000001" customHeight="1" x14ac:dyDescent="0.25">
      <c r="B112" s="104" t="s">
        <v>83</v>
      </c>
      <c r="C112" s="9" t="s">
        <v>47</v>
      </c>
      <c r="D112" s="76">
        <v>200</v>
      </c>
      <c r="E112" s="77">
        <v>30</v>
      </c>
      <c r="F112" s="71">
        <f>E112*D112</f>
        <v>6000</v>
      </c>
    </row>
    <row r="113" spans="2:6" ht="20.100000000000001" customHeight="1" x14ac:dyDescent="0.25">
      <c r="B113" s="105"/>
      <c r="C113" s="10" t="s">
        <v>48</v>
      </c>
      <c r="D113" s="78">
        <v>150</v>
      </c>
      <c r="E113" s="79">
        <v>100</v>
      </c>
      <c r="F113" s="72">
        <f t="shared" ref="F113:F115" si="14">E113*D113</f>
        <v>15000</v>
      </c>
    </row>
    <row r="114" spans="2:6" ht="20.100000000000001" customHeight="1" x14ac:dyDescent="0.25">
      <c r="B114" s="106"/>
      <c r="C114" s="11" t="s">
        <v>49</v>
      </c>
      <c r="D114" s="80">
        <v>110</v>
      </c>
      <c r="E114" s="81">
        <v>90</v>
      </c>
      <c r="F114" s="73">
        <f t="shared" si="14"/>
        <v>9900</v>
      </c>
    </row>
    <row r="115" spans="2:6" ht="20.100000000000001" customHeight="1" thickBot="1" x14ac:dyDescent="0.3">
      <c r="B115" s="107"/>
      <c r="C115" s="12" t="s">
        <v>50</v>
      </c>
      <c r="D115" s="82">
        <v>80</v>
      </c>
      <c r="E115" s="83">
        <v>81</v>
      </c>
      <c r="F115" s="74">
        <f t="shared" si="14"/>
        <v>6480</v>
      </c>
    </row>
    <row r="116" spans="2:6" s="30" customFormat="1" ht="15.75" thickBot="1" x14ac:dyDescent="0.3">
      <c r="B116" s="28"/>
      <c r="C116" s="29"/>
      <c r="D116" s="69">
        <f>IFERROR(AVERAGE(D112:D115),"0,00")</f>
        <v>135</v>
      </c>
      <c r="E116" s="75">
        <f>SUM(E112:E115)</f>
        <v>301</v>
      </c>
      <c r="F116" s="70">
        <f>SUM(F112:F115)</f>
        <v>37380</v>
      </c>
    </row>
    <row r="117" spans="2:6" s="14" customFormat="1" x14ac:dyDescent="0.25">
      <c r="B117" s="15"/>
      <c r="C117" s="15"/>
      <c r="D117" s="15"/>
      <c r="E117" s="15"/>
      <c r="F117" s="15"/>
    </row>
    <row r="118" spans="2:6" ht="20.100000000000001" customHeight="1" thickBot="1" x14ac:dyDescent="0.3">
      <c r="B118" s="17" t="s">
        <v>52</v>
      </c>
      <c r="C118" s="18" t="s">
        <v>44</v>
      </c>
      <c r="D118" s="18" t="s">
        <v>54</v>
      </c>
      <c r="E118" s="19" t="s">
        <v>45</v>
      </c>
      <c r="F118" s="20" t="s">
        <v>46</v>
      </c>
    </row>
    <row r="119" spans="2:6" ht="20.100000000000001" customHeight="1" x14ac:dyDescent="0.25">
      <c r="B119" s="104" t="s">
        <v>80</v>
      </c>
      <c r="C119" s="9" t="s">
        <v>47</v>
      </c>
      <c r="D119" s="76">
        <v>200</v>
      </c>
      <c r="E119" s="77">
        <v>30</v>
      </c>
      <c r="F119" s="71">
        <f>E119*D119</f>
        <v>6000</v>
      </c>
    </row>
    <row r="120" spans="2:6" ht="20.100000000000001" customHeight="1" x14ac:dyDescent="0.25">
      <c r="B120" s="105"/>
      <c r="C120" s="10" t="s">
        <v>48</v>
      </c>
      <c r="D120" s="78">
        <v>150</v>
      </c>
      <c r="E120" s="79">
        <v>100</v>
      </c>
      <c r="F120" s="72">
        <f t="shared" ref="F120:F122" si="15">E120*D120</f>
        <v>15000</v>
      </c>
    </row>
    <row r="121" spans="2:6" ht="20.100000000000001" customHeight="1" x14ac:dyDescent="0.25">
      <c r="B121" s="106"/>
      <c r="C121" s="11" t="s">
        <v>49</v>
      </c>
      <c r="D121" s="80">
        <v>110</v>
      </c>
      <c r="E121" s="81">
        <v>90</v>
      </c>
      <c r="F121" s="73">
        <f t="shared" si="15"/>
        <v>9900</v>
      </c>
    </row>
    <row r="122" spans="2:6" ht="20.100000000000001" customHeight="1" thickBot="1" x14ac:dyDescent="0.3">
      <c r="B122" s="107"/>
      <c r="C122" s="12" t="s">
        <v>50</v>
      </c>
      <c r="D122" s="82">
        <v>80</v>
      </c>
      <c r="E122" s="83">
        <v>81</v>
      </c>
      <c r="F122" s="74">
        <f t="shared" si="15"/>
        <v>6480</v>
      </c>
    </row>
    <row r="123" spans="2:6" s="30" customFormat="1" ht="15.75" thickBot="1" x14ac:dyDescent="0.3">
      <c r="B123" s="28"/>
      <c r="C123" s="29"/>
      <c r="D123" s="69">
        <f>IFERROR(AVERAGE(D119:D122),"0,00")</f>
        <v>135</v>
      </c>
      <c r="E123" s="75">
        <f>SUM(E119:E122)</f>
        <v>301</v>
      </c>
      <c r="F123" s="70">
        <f>SUM(F119:F122)</f>
        <v>37380</v>
      </c>
    </row>
    <row r="124" spans="2:6" s="14" customFormat="1" x14ac:dyDescent="0.25">
      <c r="B124" s="15"/>
      <c r="C124" s="15"/>
      <c r="D124" s="15"/>
      <c r="E124" s="15"/>
      <c r="F124" s="15"/>
    </row>
    <row r="125" spans="2:6" ht="20.100000000000001" customHeight="1" thickBot="1" x14ac:dyDescent="0.3">
      <c r="B125" s="17" t="s">
        <v>52</v>
      </c>
      <c r="C125" s="18" t="s">
        <v>44</v>
      </c>
      <c r="D125" s="18" t="s">
        <v>54</v>
      </c>
      <c r="E125" s="19" t="s">
        <v>45</v>
      </c>
      <c r="F125" s="20" t="s">
        <v>46</v>
      </c>
    </row>
    <row r="126" spans="2:6" ht="20.100000000000001" customHeight="1" x14ac:dyDescent="0.25">
      <c r="B126" s="104" t="s">
        <v>84</v>
      </c>
      <c r="C126" s="9" t="s">
        <v>47</v>
      </c>
      <c r="D126" s="76">
        <v>200</v>
      </c>
      <c r="E126" s="77">
        <v>50</v>
      </c>
      <c r="F126" s="71">
        <f>E126*D126</f>
        <v>10000</v>
      </c>
    </row>
    <row r="127" spans="2:6" ht="20.100000000000001" customHeight="1" x14ac:dyDescent="0.25">
      <c r="B127" s="105"/>
      <c r="C127" s="10" t="s">
        <v>48</v>
      </c>
      <c r="D127" s="78">
        <v>150</v>
      </c>
      <c r="E127" s="79">
        <v>721</v>
      </c>
      <c r="F127" s="72">
        <f t="shared" ref="F127:F129" si="16">E127*D127</f>
        <v>108150</v>
      </c>
    </row>
    <row r="128" spans="2:6" ht="20.100000000000001" customHeight="1" x14ac:dyDescent="0.25">
      <c r="B128" s="106"/>
      <c r="C128" s="11" t="s">
        <v>49</v>
      </c>
      <c r="D128" s="80">
        <v>110</v>
      </c>
      <c r="E128" s="81">
        <v>450</v>
      </c>
      <c r="F128" s="73">
        <f t="shared" si="16"/>
        <v>49500</v>
      </c>
    </row>
    <row r="129" spans="2:6" ht="20.100000000000001" customHeight="1" thickBot="1" x14ac:dyDescent="0.3">
      <c r="B129" s="107"/>
      <c r="C129" s="12" t="s">
        <v>50</v>
      </c>
      <c r="D129" s="82">
        <v>80</v>
      </c>
      <c r="E129" s="83">
        <v>451</v>
      </c>
      <c r="F129" s="74">
        <f t="shared" si="16"/>
        <v>36080</v>
      </c>
    </row>
    <row r="130" spans="2:6" s="30" customFormat="1" ht="15.75" thickBot="1" x14ac:dyDescent="0.3">
      <c r="B130" s="28"/>
      <c r="C130" s="29"/>
      <c r="D130" s="69">
        <f>IFERROR(AVERAGE(D126:D129),"0,00")</f>
        <v>135</v>
      </c>
      <c r="E130" s="75">
        <f>SUM(E126:E129)</f>
        <v>1672</v>
      </c>
      <c r="F130" s="70">
        <f>SUM(F126:F129)</f>
        <v>203730</v>
      </c>
    </row>
    <row r="131" spans="2:6" s="14" customFormat="1" x14ac:dyDescent="0.25">
      <c r="B131" s="15"/>
      <c r="C131" s="15"/>
      <c r="D131" s="15"/>
      <c r="E131" s="15"/>
      <c r="F131" s="15"/>
    </row>
    <row r="132" spans="2:6" ht="20.100000000000001" customHeight="1" thickBot="1" x14ac:dyDescent="0.3">
      <c r="B132" s="17" t="s">
        <v>52</v>
      </c>
      <c r="C132" s="18" t="s">
        <v>44</v>
      </c>
      <c r="D132" s="18" t="s">
        <v>54</v>
      </c>
      <c r="E132" s="19" t="s">
        <v>45</v>
      </c>
      <c r="F132" s="20" t="s">
        <v>46</v>
      </c>
    </row>
    <row r="133" spans="2:6" ht="20.100000000000001" customHeight="1" x14ac:dyDescent="0.25">
      <c r="B133" s="100" t="s">
        <v>85</v>
      </c>
      <c r="C133" s="9" t="s">
        <v>47</v>
      </c>
      <c r="D133" s="76">
        <v>200</v>
      </c>
      <c r="E133" s="77">
        <v>510</v>
      </c>
      <c r="F133" s="71">
        <f>E133*D133</f>
        <v>102000</v>
      </c>
    </row>
    <row r="134" spans="2:6" ht="20.100000000000001" customHeight="1" x14ac:dyDescent="0.25">
      <c r="B134" s="101"/>
      <c r="C134" s="10" t="s">
        <v>48</v>
      </c>
      <c r="D134" s="78">
        <v>150</v>
      </c>
      <c r="E134" s="79">
        <v>200</v>
      </c>
      <c r="F134" s="72">
        <f t="shared" ref="F134:F136" si="17">E134*D134</f>
        <v>30000</v>
      </c>
    </row>
    <row r="135" spans="2:6" ht="20.100000000000001" customHeight="1" x14ac:dyDescent="0.25">
      <c r="B135" s="102"/>
      <c r="C135" s="11" t="s">
        <v>49</v>
      </c>
      <c r="D135" s="80">
        <v>110</v>
      </c>
      <c r="E135" s="81">
        <v>200</v>
      </c>
      <c r="F135" s="73">
        <f t="shared" si="17"/>
        <v>22000</v>
      </c>
    </row>
    <row r="136" spans="2:6" ht="20.100000000000001" customHeight="1" thickBot="1" x14ac:dyDescent="0.3">
      <c r="B136" s="103"/>
      <c r="C136" s="12" t="s">
        <v>50</v>
      </c>
      <c r="D136" s="82">
        <v>80</v>
      </c>
      <c r="E136" s="83">
        <v>200</v>
      </c>
      <c r="F136" s="74">
        <f t="shared" si="17"/>
        <v>16000</v>
      </c>
    </row>
    <row r="137" spans="2:6" s="30" customFormat="1" x14ac:dyDescent="0.25">
      <c r="B137" s="28"/>
      <c r="C137" s="29"/>
      <c r="D137" s="69">
        <f>IFERROR(AVERAGE(D133:D136),"0,00")</f>
        <v>135</v>
      </c>
      <c r="E137" s="75">
        <f>SUM(E133:E136)</f>
        <v>1110</v>
      </c>
      <c r="F137" s="70">
        <f>SUM(F133:F136)</f>
        <v>170000</v>
      </c>
    </row>
  </sheetData>
  <sheetProtection algorithmName="SHA-512" hashValue="lQEzaVRzBug1z6njuWHHlZeVN7HOnADjLihrLg4+2jcaKkr8TPmYaHXbAj239HMfd856S618GIJe38gytqtdeQ==" saltValue="+Dc1Uh9P1D1IVZao2WbF2g==" spinCount="100000" sheet="1" objects="1" scenarios="1"/>
  <mergeCells count="18">
    <mergeCell ref="B14:B17"/>
    <mergeCell ref="B98:B101"/>
    <mergeCell ref="B21:B24"/>
    <mergeCell ref="B28:B31"/>
    <mergeCell ref="B35:B38"/>
    <mergeCell ref="B42:B45"/>
    <mergeCell ref="B49:B52"/>
    <mergeCell ref="B56:B59"/>
    <mergeCell ref="B63:B66"/>
    <mergeCell ref="B70:B73"/>
    <mergeCell ref="B77:B80"/>
    <mergeCell ref="B84:B87"/>
    <mergeCell ref="B91:B94"/>
    <mergeCell ref="B133:B136"/>
    <mergeCell ref="B105:B108"/>
    <mergeCell ref="B112:B115"/>
    <mergeCell ref="B119:B122"/>
    <mergeCell ref="B126:B129"/>
  </mergeCells>
  <pageMargins left="0.51181102362204722" right="0.51181102362204722" top="0.78740157480314965" bottom="0.78740157480314965" header="0.31496062992125984" footer="0.31496062992125984"/>
  <pageSetup paperSize="9" scale="71" fitToHeight="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44B5A-FABE-45F5-9667-EF587437549E}">
  <sheetPr>
    <pageSetUpPr fitToPage="1"/>
  </sheetPr>
  <dimension ref="B1:AA38"/>
  <sheetViews>
    <sheetView showGridLines="0" showRowColHeaders="0" tabSelected="1" view="pageBreakPreview" zoomScale="60" zoomScaleNormal="60" workbookViewId="0">
      <pane xSplit="2" ySplit="12" topLeftCell="G34" activePane="bottomRight" state="frozen"/>
      <selection activeCell="F140" sqref="F140"/>
      <selection pane="topRight" activeCell="F140" sqref="F140"/>
      <selection pane="bottomLeft" activeCell="F140" sqref="F140"/>
      <selection pane="bottomRight" activeCell="F140" sqref="F140"/>
    </sheetView>
  </sheetViews>
  <sheetFormatPr defaultColWidth="9.140625" defaultRowHeight="15" outlineLevelCol="1" x14ac:dyDescent="0.25"/>
  <cols>
    <col min="1" max="1" width="1.140625" style="27" customWidth="1"/>
    <col min="2" max="2" width="10.140625" style="8" customWidth="1"/>
    <col min="3" max="3" width="23.5703125" style="8" customWidth="1" outlineLevel="1"/>
    <col min="4" max="4" width="18" style="8" customWidth="1" outlineLevel="1"/>
    <col min="5" max="5" width="6.7109375" style="8" customWidth="1" outlineLevel="1"/>
    <col min="6" max="6" width="44.28515625" style="23" customWidth="1"/>
    <col min="7" max="7" width="5.5703125" style="8" customWidth="1"/>
    <col min="8" max="8" width="128.7109375" style="23" customWidth="1"/>
    <col min="9" max="9" width="42.28515625" style="27" customWidth="1"/>
    <col min="10" max="10" width="17.140625" style="8" customWidth="1"/>
    <col min="11" max="11" width="24.7109375" style="27" customWidth="1"/>
    <col min="12" max="12" width="18" style="27" customWidth="1"/>
    <col min="13" max="13" width="19.85546875" style="27" customWidth="1"/>
    <col min="14" max="14" width="63.85546875" style="27" customWidth="1"/>
    <col min="15" max="16384" width="9.140625" style="27"/>
  </cols>
  <sheetData>
    <row r="1" spans="2:27" s="26" customFormat="1" hidden="1" x14ac:dyDescent="0.25">
      <c r="B1" s="24"/>
      <c r="C1" s="24"/>
      <c r="D1" s="24"/>
      <c r="E1" s="24"/>
      <c r="F1" s="25"/>
      <c r="G1" s="24"/>
      <c r="H1" s="25"/>
      <c r="J1" s="24"/>
    </row>
    <row r="2" spans="2:27" s="26" customFormat="1" hidden="1" x14ac:dyDescent="0.25">
      <c r="B2" s="24"/>
      <c r="C2" s="24"/>
      <c r="D2" s="24"/>
      <c r="E2" s="24"/>
      <c r="F2" s="25"/>
      <c r="G2" s="24"/>
      <c r="H2" s="25"/>
      <c r="J2" s="24"/>
    </row>
    <row r="3" spans="2:27" s="26" customFormat="1" hidden="1" x14ac:dyDescent="0.25">
      <c r="B3" s="24"/>
      <c r="C3" s="24"/>
      <c r="D3" s="24"/>
      <c r="E3" s="24"/>
      <c r="F3" s="25"/>
      <c r="G3" s="24"/>
      <c r="H3" s="25"/>
      <c r="J3" s="24"/>
    </row>
    <row r="4" spans="2:27" s="26" customFormat="1" hidden="1" x14ac:dyDescent="0.25">
      <c r="B4" s="24"/>
      <c r="C4" s="24"/>
      <c r="D4" s="24"/>
      <c r="E4" s="24"/>
      <c r="F4" s="25"/>
      <c r="G4" s="24"/>
      <c r="H4" s="25"/>
      <c r="J4" s="24"/>
    </row>
    <row r="5" spans="2:27" s="26" customFormat="1" hidden="1" x14ac:dyDescent="0.25">
      <c r="B5" s="24"/>
      <c r="C5" s="24"/>
      <c r="D5" s="24"/>
      <c r="E5" s="24"/>
      <c r="F5" s="25"/>
      <c r="G5" s="24"/>
      <c r="H5" s="25"/>
      <c r="J5" s="24"/>
    </row>
    <row r="7" spans="2:27" s="6" customFormat="1" ht="15.75" customHeight="1" x14ac:dyDescent="0.25">
      <c r="F7" s="21"/>
      <c r="H7" s="21"/>
    </row>
    <row r="8" spans="2:27" s="6" customFormat="1" ht="15.75" customHeight="1" x14ac:dyDescent="0.25">
      <c r="F8" s="21"/>
      <c r="H8" s="21"/>
    </row>
    <row r="9" spans="2:27" s="7" customFormat="1" ht="3.75" customHeight="1" thickBot="1" x14ac:dyDescent="0.3">
      <c r="F9" s="22"/>
      <c r="H9" s="22"/>
    </row>
    <row r="10" spans="2:27" s="8" customFormat="1" ht="15.75" thickBot="1" x14ac:dyDescent="0.3">
      <c r="F10" s="23"/>
      <c r="H10" s="23"/>
    </row>
    <row r="11" spans="2:27" ht="24.6" customHeight="1" thickTop="1" x14ac:dyDescent="0.25">
      <c r="B11" s="34" t="s">
        <v>41</v>
      </c>
      <c r="C11" s="35"/>
      <c r="D11" s="35"/>
      <c r="E11" s="35"/>
      <c r="F11" s="36"/>
      <c r="G11" s="35"/>
      <c r="H11" s="36"/>
      <c r="I11" s="35"/>
      <c r="J11" s="35"/>
      <c r="K11" s="35"/>
      <c r="L11" s="35"/>
      <c r="M11" s="35"/>
      <c r="N11" s="37"/>
      <c r="AA11" s="47"/>
    </row>
    <row r="12" spans="2:27" ht="54" customHeight="1" thickBot="1" x14ac:dyDescent="0.3">
      <c r="B12" s="158" t="s">
        <v>10</v>
      </c>
      <c r="C12" s="156"/>
      <c r="D12" s="38" t="s">
        <v>31</v>
      </c>
      <c r="E12" s="156" t="s">
        <v>0</v>
      </c>
      <c r="F12" s="156"/>
      <c r="G12" s="157" t="s">
        <v>64</v>
      </c>
      <c r="H12" s="157"/>
      <c r="I12" s="38" t="s">
        <v>32</v>
      </c>
      <c r="J12" s="46" t="s">
        <v>57</v>
      </c>
      <c r="K12" s="38" t="s">
        <v>33</v>
      </c>
      <c r="L12" s="38" t="s">
        <v>34</v>
      </c>
      <c r="M12" s="38" t="s">
        <v>35</v>
      </c>
      <c r="N12" s="39" t="s">
        <v>36</v>
      </c>
    </row>
    <row r="13" spans="2:27" s="31" customFormat="1" ht="26.25" thickTop="1" x14ac:dyDescent="0.25">
      <c r="B13" s="166" t="s">
        <v>19</v>
      </c>
      <c r="C13" s="132" t="s">
        <v>30</v>
      </c>
      <c r="D13" s="138" t="s">
        <v>87</v>
      </c>
      <c r="E13" s="136" t="s">
        <v>86</v>
      </c>
      <c r="F13" s="159" t="s">
        <v>12</v>
      </c>
      <c r="G13" s="50">
        <v>1</v>
      </c>
      <c r="H13" s="88" t="s">
        <v>55</v>
      </c>
      <c r="I13" s="51" t="s">
        <v>42</v>
      </c>
      <c r="J13" s="89">
        <v>1</v>
      </c>
      <c r="K13" s="88" t="s">
        <v>53</v>
      </c>
      <c r="L13" s="52">
        <f>IFERROR(M13/SUM($M$13:$M$24,$M$27:$M$32,$M$35),"")</f>
        <v>3.0005885815185405E-2</v>
      </c>
      <c r="M13" s="53">
        <f>SUM('PREÇO POR PRODUTO'!F14:F17)</f>
        <v>50980</v>
      </c>
      <c r="N13" s="54" t="s">
        <v>103</v>
      </c>
    </row>
    <row r="14" spans="2:27" s="31" customFormat="1" ht="25.5" x14ac:dyDescent="0.25">
      <c r="B14" s="167"/>
      <c r="C14" s="146"/>
      <c r="D14" s="164"/>
      <c r="E14" s="162"/>
      <c r="F14" s="160"/>
      <c r="G14" s="55">
        <f t="shared" ref="G14:G30" si="0">G13+1</f>
        <v>2</v>
      </c>
      <c r="H14" s="86" t="s">
        <v>9</v>
      </c>
      <c r="I14" s="56" t="s">
        <v>42</v>
      </c>
      <c r="J14" s="90">
        <v>1</v>
      </c>
      <c r="K14" s="86" t="s">
        <v>53</v>
      </c>
      <c r="L14" s="57">
        <f t="shared" ref="L14:L24" si="1">IFERROR(M14/SUM($M$13:$M$24,$M$27:$M$32,$M$35),"")</f>
        <v>3.8016480282519131E-2</v>
      </c>
      <c r="M14" s="58">
        <f>SUM('PREÇO POR PRODUTO'!F21:F24)</f>
        <v>64590</v>
      </c>
      <c r="N14" s="59" t="s">
        <v>104</v>
      </c>
    </row>
    <row r="15" spans="2:27" s="31" customFormat="1" ht="25.5" x14ac:dyDescent="0.25">
      <c r="B15" s="167"/>
      <c r="C15" s="146"/>
      <c r="D15" s="165"/>
      <c r="E15" s="163"/>
      <c r="F15" s="161"/>
      <c r="G15" s="55">
        <f t="shared" si="0"/>
        <v>3</v>
      </c>
      <c r="H15" s="86" t="s">
        <v>8</v>
      </c>
      <c r="I15" s="56" t="s">
        <v>42</v>
      </c>
      <c r="J15" s="90">
        <v>1</v>
      </c>
      <c r="K15" s="86" t="s">
        <v>53</v>
      </c>
      <c r="L15" s="57">
        <f t="shared" si="1"/>
        <v>4.0011771630370806E-2</v>
      </c>
      <c r="M15" s="58">
        <f>SUM('PREÇO POR PRODUTO'!F28:F31)</f>
        <v>67980</v>
      </c>
      <c r="N15" s="59" t="s">
        <v>104</v>
      </c>
    </row>
    <row r="16" spans="2:27" s="31" customFormat="1" ht="25.5" x14ac:dyDescent="0.25">
      <c r="B16" s="167"/>
      <c r="C16" s="146"/>
      <c r="D16" s="148" t="s">
        <v>88</v>
      </c>
      <c r="E16" s="150" t="s">
        <v>89</v>
      </c>
      <c r="F16" s="149" t="s">
        <v>14</v>
      </c>
      <c r="G16" s="55">
        <f t="shared" si="0"/>
        <v>4</v>
      </c>
      <c r="H16" s="86" t="s">
        <v>22</v>
      </c>
      <c r="I16" s="56" t="s">
        <v>42</v>
      </c>
      <c r="J16" s="90">
        <v>1</v>
      </c>
      <c r="K16" s="86" t="s">
        <v>53</v>
      </c>
      <c r="L16" s="57">
        <f t="shared" si="1"/>
        <v>0.13399058269570335</v>
      </c>
      <c r="M16" s="58">
        <f>SUM('PREÇO POR PRODUTO'!F35:F38)</f>
        <v>227650</v>
      </c>
      <c r="N16" s="59" t="s">
        <v>98</v>
      </c>
    </row>
    <row r="17" spans="2:14" s="31" customFormat="1" ht="25.5" x14ac:dyDescent="0.25">
      <c r="B17" s="167"/>
      <c r="C17" s="146"/>
      <c r="D17" s="148"/>
      <c r="E17" s="150"/>
      <c r="F17" s="149"/>
      <c r="G17" s="55">
        <f t="shared" si="0"/>
        <v>5</v>
      </c>
      <c r="H17" s="86" t="s">
        <v>6</v>
      </c>
      <c r="I17" s="56" t="s">
        <v>42</v>
      </c>
      <c r="J17" s="90">
        <v>1</v>
      </c>
      <c r="K17" s="86" t="s">
        <v>53</v>
      </c>
      <c r="L17" s="57">
        <f t="shared" si="1"/>
        <v>4.6003531489111245E-2</v>
      </c>
      <c r="M17" s="58">
        <f>SUM('PREÇO POR PRODUTO'!F42:F45)</f>
        <v>78160</v>
      </c>
      <c r="N17" s="59" t="s">
        <v>98</v>
      </c>
    </row>
    <row r="18" spans="2:14" s="31" customFormat="1" ht="25.5" x14ac:dyDescent="0.25">
      <c r="B18" s="167"/>
      <c r="C18" s="146"/>
      <c r="D18" s="148" t="s">
        <v>91</v>
      </c>
      <c r="E18" s="150" t="s">
        <v>90</v>
      </c>
      <c r="F18" s="149" t="s">
        <v>16</v>
      </c>
      <c r="G18" s="55">
        <f t="shared" si="0"/>
        <v>6</v>
      </c>
      <c r="H18" s="86" t="s">
        <v>23</v>
      </c>
      <c r="I18" s="56" t="s">
        <v>42</v>
      </c>
      <c r="J18" s="90">
        <v>1</v>
      </c>
      <c r="K18" s="86" t="s">
        <v>53</v>
      </c>
      <c r="L18" s="57">
        <f t="shared" si="1"/>
        <v>0.11001765744555621</v>
      </c>
      <c r="M18" s="58">
        <f>SUM('PREÇO POR PRODUTO'!F49:F52)</f>
        <v>186920</v>
      </c>
      <c r="N18" s="59" t="s">
        <v>99</v>
      </c>
    </row>
    <row r="19" spans="2:14" s="31" customFormat="1" ht="25.5" x14ac:dyDescent="0.25">
      <c r="B19" s="167"/>
      <c r="C19" s="146"/>
      <c r="D19" s="148"/>
      <c r="E19" s="150"/>
      <c r="F19" s="149"/>
      <c r="G19" s="55">
        <f t="shared" si="0"/>
        <v>7</v>
      </c>
      <c r="H19" s="86" t="s">
        <v>56</v>
      </c>
      <c r="I19" s="56" t="s">
        <v>42</v>
      </c>
      <c r="J19" s="90">
        <v>1</v>
      </c>
      <c r="K19" s="86" t="s">
        <v>53</v>
      </c>
      <c r="L19" s="57">
        <f t="shared" si="1"/>
        <v>6.4002354326074165E-2</v>
      </c>
      <c r="M19" s="58">
        <f>SUM('PREÇO POR PRODUTO'!F56:F59)</f>
        <v>108740</v>
      </c>
      <c r="N19" s="59" t="s">
        <v>100</v>
      </c>
    </row>
    <row r="20" spans="2:14" s="31" customFormat="1" ht="25.5" x14ac:dyDescent="0.25">
      <c r="B20" s="167"/>
      <c r="C20" s="146"/>
      <c r="D20" s="84" t="s">
        <v>92</v>
      </c>
      <c r="E20" s="85" t="s">
        <v>93</v>
      </c>
      <c r="F20" s="86" t="s">
        <v>17</v>
      </c>
      <c r="G20" s="55">
        <f t="shared" si="0"/>
        <v>8</v>
      </c>
      <c r="H20" s="86" t="s">
        <v>26</v>
      </c>
      <c r="I20" s="56" t="s">
        <v>42</v>
      </c>
      <c r="J20" s="90">
        <v>1</v>
      </c>
      <c r="K20" s="86" t="s">
        <v>53</v>
      </c>
      <c r="L20" s="57">
        <f t="shared" si="1"/>
        <v>5.402001177163037E-2</v>
      </c>
      <c r="M20" s="58">
        <f>SUM('PREÇO POR PRODUTO'!F63:F66)</f>
        <v>91780</v>
      </c>
      <c r="N20" s="59" t="s">
        <v>101</v>
      </c>
    </row>
    <row r="21" spans="2:14" s="31" customFormat="1" ht="25.5" x14ac:dyDescent="0.25">
      <c r="B21" s="167"/>
      <c r="C21" s="146"/>
      <c r="D21" s="148" t="s">
        <v>94</v>
      </c>
      <c r="E21" s="150" t="s">
        <v>95</v>
      </c>
      <c r="F21" s="149" t="s">
        <v>1</v>
      </c>
      <c r="G21" s="55">
        <f t="shared" si="0"/>
        <v>9</v>
      </c>
      <c r="H21" s="86" t="s">
        <v>24</v>
      </c>
      <c r="I21" s="56" t="s">
        <v>42</v>
      </c>
      <c r="J21" s="90">
        <v>1</v>
      </c>
      <c r="K21" s="86" t="s">
        <v>53</v>
      </c>
      <c r="L21" s="57">
        <f t="shared" si="1"/>
        <v>2.9994114184814596E-2</v>
      </c>
      <c r="M21" s="58">
        <f>SUM('PREÇO POR PRODUTO'!F70:F73)</f>
        <v>50960</v>
      </c>
      <c r="N21" s="59" t="s">
        <v>101</v>
      </c>
    </row>
    <row r="22" spans="2:14" s="31" customFormat="1" ht="25.5" x14ac:dyDescent="0.25">
      <c r="B22" s="167"/>
      <c r="C22" s="146"/>
      <c r="D22" s="148"/>
      <c r="E22" s="150"/>
      <c r="F22" s="149"/>
      <c r="G22" s="55">
        <f t="shared" si="0"/>
        <v>10</v>
      </c>
      <c r="H22" s="86" t="s">
        <v>2</v>
      </c>
      <c r="I22" s="56" t="s">
        <v>42</v>
      </c>
      <c r="J22" s="90">
        <v>1</v>
      </c>
      <c r="K22" s="86" t="s">
        <v>53</v>
      </c>
      <c r="L22" s="57">
        <f t="shared" si="1"/>
        <v>2.8016480282519129E-2</v>
      </c>
      <c r="M22" s="58">
        <f>SUM('PREÇO POR PRODUTO'!F77:F80)</f>
        <v>47600</v>
      </c>
      <c r="N22" s="59" t="s">
        <v>101</v>
      </c>
    </row>
    <row r="23" spans="2:14" s="31" customFormat="1" ht="25.5" x14ac:dyDescent="0.25">
      <c r="B23" s="167"/>
      <c r="C23" s="146"/>
      <c r="D23" s="148"/>
      <c r="E23" s="150"/>
      <c r="F23" s="149"/>
      <c r="G23" s="55">
        <f t="shared" si="0"/>
        <v>11</v>
      </c>
      <c r="H23" s="86" t="s">
        <v>25</v>
      </c>
      <c r="I23" s="56" t="s">
        <v>42</v>
      </c>
      <c r="J23" s="90">
        <v>1</v>
      </c>
      <c r="K23" s="86" t="s">
        <v>53</v>
      </c>
      <c r="L23" s="57">
        <f t="shared" si="1"/>
        <v>2.8016480282519129E-2</v>
      </c>
      <c r="M23" s="58">
        <f>SUM('PREÇO POR PRODUTO'!F84:F87)</f>
        <v>47600</v>
      </c>
      <c r="N23" s="59" t="s">
        <v>101</v>
      </c>
    </row>
    <row r="24" spans="2:14" s="31" customFormat="1" ht="26.25" thickBot="1" x14ac:dyDescent="0.3">
      <c r="B24" s="168"/>
      <c r="C24" s="147"/>
      <c r="D24" s="96" t="s">
        <v>96</v>
      </c>
      <c r="E24" s="97" t="s">
        <v>97</v>
      </c>
      <c r="F24" s="98" t="s">
        <v>18</v>
      </c>
      <c r="G24" s="60">
        <f t="shared" si="0"/>
        <v>12</v>
      </c>
      <c r="H24" s="87" t="s">
        <v>3</v>
      </c>
      <c r="I24" s="61" t="s">
        <v>42</v>
      </c>
      <c r="J24" s="91">
        <v>1</v>
      </c>
      <c r="K24" s="87" t="s">
        <v>53</v>
      </c>
      <c r="L24" s="62">
        <f t="shared" si="1"/>
        <v>7.0011771630370812E-2</v>
      </c>
      <c r="M24" s="63">
        <f>SUM('PREÇO POR PRODUTO'!F91:F94)</f>
        <v>118950</v>
      </c>
      <c r="N24" s="64" t="s">
        <v>102</v>
      </c>
    </row>
    <row r="25" spans="2:14" s="31" customFormat="1" ht="15" customHeight="1" thickTop="1" x14ac:dyDescent="0.25">
      <c r="B25" s="3"/>
      <c r="C25" s="3"/>
      <c r="D25" s="3"/>
      <c r="E25" s="32"/>
      <c r="F25" s="33"/>
      <c r="G25" s="32"/>
      <c r="H25" s="33"/>
      <c r="J25" s="3"/>
      <c r="L25" s="48">
        <f>SUM(L13:L24)</f>
        <v>0.67210712183637433</v>
      </c>
      <c r="M25" s="49">
        <f>SUM(M13:M24)</f>
        <v>1141910</v>
      </c>
      <c r="N25" s="33"/>
    </row>
    <row r="26" spans="2:14" s="43" customFormat="1" ht="13.5" thickBot="1" x14ac:dyDescent="0.3">
      <c r="B26" s="40"/>
      <c r="C26" s="40"/>
      <c r="D26" s="40"/>
      <c r="E26" s="41"/>
      <c r="F26" s="42"/>
      <c r="G26" s="41"/>
      <c r="H26" s="42"/>
      <c r="J26" s="40"/>
      <c r="L26" s="44"/>
      <c r="M26" s="99">
        <f>SUM('PREÇO POR PRODUTO'!F18,'PREÇO POR PRODUTO'!F25,'PREÇO POR PRODUTO'!F32,'PREÇO POR PRODUTO'!F39,'PREÇO POR PRODUTO'!F46,'PREÇO POR PRODUTO'!F53,'PREÇO POR PRODUTO'!F60,'PREÇO POR PRODUTO'!F67,'PREÇO POR PRODUTO'!F74,'PREÇO POR PRODUTO'!F81,'PREÇO POR PRODUTO'!F88,'PREÇO POR PRODUTO'!F95)-M25</f>
        <v>0</v>
      </c>
      <c r="N26" s="42"/>
    </row>
    <row r="27" spans="2:14" s="31" customFormat="1" ht="26.25" thickTop="1" x14ac:dyDescent="0.25">
      <c r="B27" s="142" t="s">
        <v>20</v>
      </c>
      <c r="C27" s="132" t="s">
        <v>40</v>
      </c>
      <c r="D27" s="151" t="s">
        <v>37</v>
      </c>
      <c r="E27" s="152" t="s">
        <v>11</v>
      </c>
      <c r="F27" s="153" t="s">
        <v>4</v>
      </c>
      <c r="G27" s="50">
        <f>G24+1</f>
        <v>13</v>
      </c>
      <c r="H27" s="88" t="s">
        <v>5</v>
      </c>
      <c r="I27" s="51" t="s">
        <v>42</v>
      </c>
      <c r="J27" s="89">
        <v>1</v>
      </c>
      <c r="K27" s="88" t="s">
        <v>53</v>
      </c>
      <c r="L27" s="52">
        <f t="shared" ref="L27:L32" si="2">IFERROR(M27/SUM($M$13:$M$24,$M$27:$M$32,$M$35),"")</f>
        <v>3.1959976456739259E-2</v>
      </c>
      <c r="M27" s="53">
        <f>SUM('PREÇO POR PRODUTO'!F98:F101)</f>
        <v>54300</v>
      </c>
      <c r="N27" s="54" t="s">
        <v>105</v>
      </c>
    </row>
    <row r="28" spans="2:14" s="31" customFormat="1" ht="25.5" x14ac:dyDescent="0.25">
      <c r="B28" s="143"/>
      <c r="C28" s="146"/>
      <c r="D28" s="148"/>
      <c r="E28" s="150"/>
      <c r="F28" s="149"/>
      <c r="G28" s="55">
        <f t="shared" si="0"/>
        <v>14</v>
      </c>
      <c r="H28" s="86" t="s">
        <v>7</v>
      </c>
      <c r="I28" s="56" t="s">
        <v>42</v>
      </c>
      <c r="J28" s="90">
        <v>1</v>
      </c>
      <c r="K28" s="86" t="s">
        <v>53</v>
      </c>
      <c r="L28" s="57">
        <f t="shared" si="2"/>
        <v>3.1959976456739259E-2</v>
      </c>
      <c r="M28" s="58">
        <f>SUM('PREÇO POR PRODUTO'!F105:F108)</f>
        <v>54300</v>
      </c>
      <c r="N28" s="59" t="s">
        <v>43</v>
      </c>
    </row>
    <row r="29" spans="2:14" s="31" customFormat="1" ht="25.5" x14ac:dyDescent="0.25">
      <c r="B29" s="143"/>
      <c r="C29" s="146"/>
      <c r="D29" s="148"/>
      <c r="E29" s="150"/>
      <c r="F29" s="149"/>
      <c r="G29" s="55">
        <f t="shared" si="0"/>
        <v>15</v>
      </c>
      <c r="H29" s="86" t="s">
        <v>27</v>
      </c>
      <c r="I29" s="56" t="s">
        <v>42</v>
      </c>
      <c r="J29" s="90">
        <v>1</v>
      </c>
      <c r="K29" s="86" t="s">
        <v>53</v>
      </c>
      <c r="L29" s="57">
        <f t="shared" si="2"/>
        <v>2.2001177163037081E-2</v>
      </c>
      <c r="M29" s="58">
        <f>SUM('PREÇO POR PRODUTO'!F112:F115)</f>
        <v>37380</v>
      </c>
      <c r="N29" s="59" t="s">
        <v>43</v>
      </c>
    </row>
    <row r="30" spans="2:14" s="31" customFormat="1" ht="25.5" x14ac:dyDescent="0.25">
      <c r="B30" s="143"/>
      <c r="C30" s="146"/>
      <c r="D30" s="148"/>
      <c r="E30" s="150"/>
      <c r="F30" s="149"/>
      <c r="G30" s="55">
        <f t="shared" si="0"/>
        <v>16</v>
      </c>
      <c r="H30" s="86" t="s">
        <v>28</v>
      </c>
      <c r="I30" s="56" t="s">
        <v>42</v>
      </c>
      <c r="J30" s="90">
        <v>1</v>
      </c>
      <c r="K30" s="86" t="s">
        <v>53</v>
      </c>
      <c r="L30" s="57">
        <f t="shared" si="2"/>
        <v>2.2001177163037081E-2</v>
      </c>
      <c r="M30" s="58">
        <f>SUM('PREÇO POR PRODUTO'!F119:F122)</f>
        <v>37380</v>
      </c>
      <c r="N30" s="59" t="s">
        <v>43</v>
      </c>
    </row>
    <row r="31" spans="2:14" s="31" customFormat="1" ht="310.5" customHeight="1" x14ac:dyDescent="0.25">
      <c r="B31" s="144"/>
      <c r="C31" s="118"/>
      <c r="D31" s="112" t="s">
        <v>38</v>
      </c>
      <c r="E31" s="154" t="s">
        <v>13</v>
      </c>
      <c r="F31" s="118" t="s">
        <v>21</v>
      </c>
      <c r="G31" s="94" t="s">
        <v>60</v>
      </c>
      <c r="H31" s="93" t="s">
        <v>58</v>
      </c>
      <c r="I31" s="120" t="s">
        <v>66</v>
      </c>
      <c r="J31" s="120">
        <f>5*30</f>
        <v>150</v>
      </c>
      <c r="K31" s="118" t="s">
        <v>59</v>
      </c>
      <c r="L31" s="122">
        <f t="shared" si="2"/>
        <v>0.11991171277221896</v>
      </c>
      <c r="M31" s="124">
        <f>SUM('PREÇO POR PRODUTO'!F126:F129)</f>
        <v>203730</v>
      </c>
      <c r="N31" s="126" t="s">
        <v>65</v>
      </c>
    </row>
    <row r="32" spans="2:14" s="31" customFormat="1" ht="25.5" customHeight="1" thickBot="1" x14ac:dyDescent="0.3">
      <c r="B32" s="145"/>
      <c r="C32" s="147"/>
      <c r="D32" s="113"/>
      <c r="E32" s="155"/>
      <c r="F32" s="119"/>
      <c r="G32" s="60">
        <f>G30+1</f>
        <v>17</v>
      </c>
      <c r="H32" s="87" t="s">
        <v>62</v>
      </c>
      <c r="I32" s="121"/>
      <c r="J32" s="121"/>
      <c r="K32" s="119"/>
      <c r="L32" s="123">
        <f t="shared" si="2"/>
        <v>0</v>
      </c>
      <c r="M32" s="125"/>
      <c r="N32" s="127"/>
    </row>
    <row r="33" spans="2:14" s="31" customFormat="1" ht="15" customHeight="1" thickTop="1" x14ac:dyDescent="0.25">
      <c r="B33" s="3"/>
      <c r="C33" s="3"/>
      <c r="D33" s="3"/>
      <c r="E33" s="32"/>
      <c r="F33" s="33"/>
      <c r="G33" s="32"/>
      <c r="H33" s="33"/>
      <c r="J33" s="3"/>
      <c r="K33" s="33"/>
      <c r="L33" s="48">
        <f>SUM(L27:L32)</f>
        <v>0.22783402001177164</v>
      </c>
      <c r="M33" s="49">
        <f>SUM(M27:M32)</f>
        <v>387090</v>
      </c>
      <c r="N33" s="3"/>
    </row>
    <row r="34" spans="2:14" s="43" customFormat="1" ht="13.5" thickBot="1" x14ac:dyDescent="0.3">
      <c r="B34" s="40"/>
      <c r="C34" s="40"/>
      <c r="D34" s="40"/>
      <c r="E34" s="41"/>
      <c r="F34" s="42"/>
      <c r="G34" s="41"/>
      <c r="H34" s="42"/>
      <c r="J34" s="40"/>
      <c r="K34" s="42"/>
      <c r="L34" s="44"/>
      <c r="M34" s="45"/>
      <c r="N34" s="42"/>
    </row>
    <row r="35" spans="2:14" s="31" customFormat="1" ht="303" customHeight="1" thickTop="1" x14ac:dyDescent="0.25">
      <c r="B35" s="130" t="s">
        <v>29</v>
      </c>
      <c r="C35" s="140" t="s">
        <v>15</v>
      </c>
      <c r="D35" s="138" t="s">
        <v>39</v>
      </c>
      <c r="E35" s="136" t="s">
        <v>29</v>
      </c>
      <c r="F35" s="132" t="s">
        <v>15</v>
      </c>
      <c r="G35" s="50" t="s">
        <v>60</v>
      </c>
      <c r="H35" s="88" t="s">
        <v>61</v>
      </c>
      <c r="I35" s="134" t="s">
        <v>67</v>
      </c>
      <c r="J35" s="134">
        <v>365</v>
      </c>
      <c r="K35" s="132" t="s">
        <v>59</v>
      </c>
      <c r="L35" s="128">
        <f t="shared" ref="L35:L36" si="3">IFERROR(M35/SUM($M$13:$M$24,$M$27:$M$32,$M$35),"")</f>
        <v>0.10005885815185403</v>
      </c>
      <c r="M35" s="114">
        <f>SUM('PREÇO POR PRODUTO'!F133:F136)</f>
        <v>170000</v>
      </c>
      <c r="N35" s="116" t="s">
        <v>65</v>
      </c>
    </row>
    <row r="36" spans="2:14" ht="30.75" customHeight="1" thickBot="1" x14ac:dyDescent="0.3">
      <c r="B36" s="131"/>
      <c r="C36" s="141"/>
      <c r="D36" s="139"/>
      <c r="E36" s="137"/>
      <c r="F36" s="133"/>
      <c r="G36" s="92">
        <f>G32+1</f>
        <v>18</v>
      </c>
      <c r="H36" s="95" t="s">
        <v>63</v>
      </c>
      <c r="I36" s="135"/>
      <c r="J36" s="135"/>
      <c r="K36" s="133"/>
      <c r="L36" s="129">
        <f t="shared" si="3"/>
        <v>0</v>
      </c>
      <c r="M36" s="115"/>
      <c r="N36" s="117"/>
    </row>
    <row r="37" spans="2:14" ht="15" customHeight="1" x14ac:dyDescent="0.25">
      <c r="L37" s="48">
        <f>SUM(L35)</f>
        <v>0.10005885815185403</v>
      </c>
      <c r="M37" s="49">
        <f>SUM(M35)</f>
        <v>170000</v>
      </c>
    </row>
    <row r="38" spans="2:14" x14ac:dyDescent="0.25">
      <c r="L38" s="65">
        <f>SUM(L35,L27:L32,L13:L24)</f>
        <v>1</v>
      </c>
      <c r="M38" s="66">
        <f>SUM(M35,M27:M32,M13:M24)</f>
        <v>1699000</v>
      </c>
    </row>
  </sheetData>
  <sheetProtection algorithmName="SHA-512" hashValue="oBn/WZT/05ORWoxhG7y6H8tV4rjSf6B2kAyBylKvVuvMNj/ewK2zT/zUDSIccwX7Jmge2TI77t1n+Rrziotb0g==" saltValue="E9FokOlCEsDqRGxoIYRboA==" spinCount="100000" sheet="1" objects="1" scenarios="1"/>
  <mergeCells count="42">
    <mergeCell ref="E12:F12"/>
    <mergeCell ref="G12:H12"/>
    <mergeCell ref="B12:C12"/>
    <mergeCell ref="F13:F15"/>
    <mergeCell ref="E13:E15"/>
    <mergeCell ref="D13:D15"/>
    <mergeCell ref="B13:B24"/>
    <mergeCell ref="B27:B32"/>
    <mergeCell ref="C13:C24"/>
    <mergeCell ref="D16:D17"/>
    <mergeCell ref="F16:F17"/>
    <mergeCell ref="E16:E17"/>
    <mergeCell ref="D18:D19"/>
    <mergeCell ref="F18:F19"/>
    <mergeCell ref="E18:E19"/>
    <mergeCell ref="D21:D23"/>
    <mergeCell ref="E21:E23"/>
    <mergeCell ref="C27:C32"/>
    <mergeCell ref="F21:F23"/>
    <mergeCell ref="D27:D30"/>
    <mergeCell ref="E27:E30"/>
    <mergeCell ref="F27:F30"/>
    <mergeCell ref="E31:E32"/>
    <mergeCell ref="B35:B36"/>
    <mergeCell ref="F35:F36"/>
    <mergeCell ref="I35:I36"/>
    <mergeCell ref="J35:J36"/>
    <mergeCell ref="K35:K36"/>
    <mergeCell ref="E35:E36"/>
    <mergeCell ref="D35:D36"/>
    <mergeCell ref="C35:C36"/>
    <mergeCell ref="D31:D32"/>
    <mergeCell ref="M35:M36"/>
    <mergeCell ref="N35:N36"/>
    <mergeCell ref="F31:F32"/>
    <mergeCell ref="I31:I32"/>
    <mergeCell ref="J31:J32"/>
    <mergeCell ref="K31:K32"/>
    <mergeCell ref="L31:L32"/>
    <mergeCell ref="M31:M32"/>
    <mergeCell ref="N31:N32"/>
    <mergeCell ref="L35:L36"/>
  </mergeCells>
  <conditionalFormatting sqref="L33">
    <cfRule type="cellIs" dxfId="1" priority="2" operator="lessThan">
      <formula>0.15</formula>
    </cfRule>
  </conditionalFormatting>
  <conditionalFormatting sqref="L37">
    <cfRule type="cellIs" dxfId="0" priority="1" operator="lessThan">
      <formula>0.1</formula>
    </cfRule>
  </conditionalFormatting>
  <pageMargins left="0.51181102362204722" right="0.51181102362204722" top="0.78740157480314965" bottom="0.78740157480314965" header="0.31496062992125984" footer="0.31496062992125984"/>
  <pageSetup paperSize="9" scale="32" fitToHeight="6" orientation="landscape" r:id="rId1"/>
  <colBreaks count="1" manualBreakCount="1">
    <brk id="13" min="5" max="37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83C985F899E4C46B39A6715AE4C9CB5" ma:contentTypeVersion="12" ma:contentTypeDescription="Crie um novo documento." ma:contentTypeScope="" ma:versionID="105d75542967278da685784e93f0f6fa">
  <xsd:schema xmlns:xsd="http://www.w3.org/2001/XMLSchema" xmlns:xs="http://www.w3.org/2001/XMLSchema" xmlns:p="http://schemas.microsoft.com/office/2006/metadata/properties" xmlns:ns2="7fd38cc7-9340-4238-98b6-53a5c1f7bd1d" xmlns:ns3="f15afa4e-6168-489f-8762-ce20832d18ca" targetNamespace="http://schemas.microsoft.com/office/2006/metadata/properties" ma:root="true" ma:fieldsID="556a9bb6fc265473158f684833d20b31" ns2:_="" ns3:_="">
    <xsd:import namespace="7fd38cc7-9340-4238-98b6-53a5c1f7bd1d"/>
    <xsd:import namespace="f15afa4e-6168-489f-8762-ce20832d18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38cc7-9340-4238-98b6-53a5c1f7bd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afa4e-6168-489f-8762-ce20832d18c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0E3F98-BF7F-411F-99C4-BC415EC8E042}"/>
</file>

<file path=customXml/itemProps2.xml><?xml version="1.0" encoding="utf-8"?>
<ds:datastoreItem xmlns:ds="http://schemas.openxmlformats.org/officeDocument/2006/customXml" ds:itemID="{09C97B00-BD0E-4A95-8EA0-166E9FF639EA}"/>
</file>

<file path=customXml/itemProps3.xml><?xml version="1.0" encoding="utf-8"?>
<ds:datastoreItem xmlns:ds="http://schemas.openxmlformats.org/officeDocument/2006/customXml" ds:itemID="{8D966632-2450-4CAE-9174-FC43129EAC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PREÇO POR PRODUTO</vt:lpstr>
      <vt:lpstr>TABELA DE PRODUTOS</vt:lpstr>
      <vt:lpstr>'TABELA DE PRODUTOS'!Area_de_impressao</vt:lpstr>
      <vt:lpstr>'PREÇO POR PRODUTO'!Titulos_de_impressao</vt:lpstr>
      <vt:lpstr>'TABELA DE PRODUTOS'!Titulos_de_impressao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 Pugliesi Vieira de Santana</dc:creator>
  <cp:lastModifiedBy>Principal</cp:lastModifiedBy>
  <cp:lastPrinted>2021-05-26T00:49:20Z</cp:lastPrinted>
  <dcterms:created xsi:type="dcterms:W3CDTF">2020-12-09T18:07:11Z</dcterms:created>
  <dcterms:modified xsi:type="dcterms:W3CDTF">2021-05-26T00:51:34Z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0x010100883C985F899E4C46B39A6715AE4C9CB5</vt:lpwstr>
  </property>
</Properties>
</file>